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735"/>
  </bookViews>
  <sheets>
    <sheet name="ЖКХ" sheetId="1" r:id="rId1"/>
    <sheet name="2020" sheetId="3" r:id="rId2"/>
    <sheet name="2021" sheetId="4" r:id="rId3"/>
  </sheets>
  <definedNames>
    <definedName name="_xlnm._FilterDatabase" localSheetId="0" hidden="1">ЖКХ!$A$4:$U$104</definedName>
    <definedName name="_xlnm.Print_Area" localSheetId="1">'2020'!$A$1:$G$30</definedName>
    <definedName name="_xlnm.Print_Area" localSheetId="0">ЖКХ!$A$1:$U$94</definedName>
  </definedNames>
  <calcPr calcId="145621"/>
</workbook>
</file>

<file path=xl/calcChain.xml><?xml version="1.0" encoding="utf-8"?>
<calcChain xmlns="http://schemas.openxmlformats.org/spreadsheetml/2006/main">
  <c r="F35" i="4" l="1"/>
  <c r="G35" i="4"/>
  <c r="E30" i="4"/>
  <c r="E35" i="4" s="1"/>
  <c r="F30" i="4"/>
  <c r="G30" i="4"/>
  <c r="E33" i="4"/>
  <c r="F33" i="4"/>
  <c r="G33" i="4"/>
  <c r="D33" i="4"/>
  <c r="H69" i="1"/>
  <c r="H70" i="1"/>
  <c r="H71" i="1"/>
  <c r="I71" i="1"/>
  <c r="J71" i="1"/>
  <c r="L69" i="1"/>
  <c r="L92" i="1" s="1"/>
  <c r="M69" i="1"/>
  <c r="N69" i="1"/>
  <c r="N92" i="1" s="1"/>
  <c r="O69" i="1"/>
  <c r="O92" i="1" s="1"/>
  <c r="P69" i="1"/>
  <c r="P92" i="1" s="1"/>
  <c r="Q69" i="1"/>
  <c r="L70" i="1"/>
  <c r="L93" i="1" s="1"/>
  <c r="M70" i="1"/>
  <c r="M93" i="1" s="1"/>
  <c r="N70" i="1"/>
  <c r="N93" i="1" s="1"/>
  <c r="O70" i="1"/>
  <c r="P70" i="1"/>
  <c r="P93" i="1" s="1"/>
  <c r="Q70" i="1"/>
  <c r="Q93" i="1" s="1"/>
  <c r="L71" i="1"/>
  <c r="L94" i="1" s="1"/>
  <c r="M71" i="1"/>
  <c r="N71" i="1"/>
  <c r="N94" i="1" s="1"/>
  <c r="O71" i="1"/>
  <c r="O94" i="1" s="1"/>
  <c r="P71" i="1"/>
  <c r="P94" i="1" s="1"/>
  <c r="Q71" i="1"/>
  <c r="K69" i="1"/>
  <c r="K70" i="1"/>
  <c r="K93" i="1" s="1"/>
  <c r="K71" i="1"/>
  <c r="K94" i="1" s="1"/>
  <c r="R68" i="1"/>
  <c r="S68" i="1"/>
  <c r="L83" i="1"/>
  <c r="M83" i="1"/>
  <c r="N83" i="1"/>
  <c r="O83" i="1"/>
  <c r="P83" i="1"/>
  <c r="Q83" i="1"/>
  <c r="L84" i="1"/>
  <c r="M84" i="1"/>
  <c r="N84" i="1"/>
  <c r="O84" i="1"/>
  <c r="P84" i="1"/>
  <c r="Q84" i="1"/>
  <c r="L85" i="1"/>
  <c r="M85" i="1"/>
  <c r="N85" i="1"/>
  <c r="O85" i="1"/>
  <c r="P85" i="1"/>
  <c r="Q85" i="1"/>
  <c r="K84" i="1"/>
  <c r="K85" i="1"/>
  <c r="R83" i="1"/>
  <c r="S83" i="1"/>
  <c r="K83" i="1"/>
  <c r="S85" i="1"/>
  <c r="R85" i="1"/>
  <c r="S84" i="1"/>
  <c r="R84" i="1"/>
  <c r="R82" i="1"/>
  <c r="S82" i="1" l="1"/>
  <c r="Q94" i="1"/>
  <c r="M94" i="1"/>
  <c r="O93" i="1"/>
  <c r="Q92" i="1"/>
  <c r="M92" i="1"/>
  <c r="K92" i="1"/>
  <c r="E11" i="4"/>
  <c r="F11" i="4"/>
  <c r="G11" i="4"/>
  <c r="D14" i="4"/>
  <c r="D13" i="4"/>
  <c r="H12" i="1"/>
  <c r="I12" i="1"/>
  <c r="J12" i="1"/>
  <c r="K12" i="1"/>
  <c r="L12" i="1"/>
  <c r="M12" i="1"/>
  <c r="N12" i="1"/>
  <c r="O12" i="1"/>
  <c r="P12" i="1"/>
  <c r="H13" i="1"/>
  <c r="I13" i="1"/>
  <c r="J13" i="1"/>
  <c r="K13" i="1"/>
  <c r="L13" i="1"/>
  <c r="M13" i="1"/>
  <c r="N13" i="1"/>
  <c r="O13" i="1"/>
  <c r="P13" i="1"/>
  <c r="H14" i="1"/>
  <c r="I14" i="1"/>
  <c r="J14" i="1"/>
  <c r="K14" i="1"/>
  <c r="L14" i="1"/>
  <c r="M14" i="1"/>
  <c r="N14" i="1"/>
  <c r="O14" i="1"/>
  <c r="P14" i="1"/>
  <c r="Q12" i="1"/>
  <c r="Q13" i="1"/>
  <c r="Q14" i="1"/>
  <c r="D34" i="4"/>
  <c r="D11" i="4" l="1"/>
  <c r="H86" i="1"/>
  <c r="H82" i="1" s="1"/>
  <c r="I86" i="1"/>
  <c r="I82" i="1" s="1"/>
  <c r="F82" i="1" s="1"/>
  <c r="J86" i="1"/>
  <c r="J82" i="1" s="1"/>
  <c r="L86" i="1"/>
  <c r="L82" i="1" s="1"/>
  <c r="M86" i="1"/>
  <c r="M82" i="1" s="1"/>
  <c r="N86" i="1"/>
  <c r="N82" i="1" s="1"/>
  <c r="O86" i="1"/>
  <c r="O82" i="1" s="1"/>
  <c r="P86" i="1"/>
  <c r="P82" i="1" s="1"/>
  <c r="Q86" i="1"/>
  <c r="Q82" i="1" s="1"/>
  <c r="K86" i="1"/>
  <c r="K82" i="1" s="1"/>
  <c r="E82" i="1" l="1"/>
  <c r="G82" i="1" s="1"/>
  <c r="I70" i="1"/>
  <c r="J70" i="1"/>
  <c r="I69" i="1"/>
  <c r="J69" i="1"/>
  <c r="R69" i="1"/>
  <c r="S69" i="1"/>
  <c r="E90" i="1"/>
  <c r="E81" i="1"/>
  <c r="E78" i="1"/>
  <c r="E79" i="1"/>
  <c r="E80" i="1"/>
  <c r="E87" i="1"/>
  <c r="E88" i="1"/>
  <c r="E89" i="1"/>
  <c r="H77" i="1"/>
  <c r="I77" i="1"/>
  <c r="J77" i="1"/>
  <c r="L77" i="1"/>
  <c r="M77" i="1"/>
  <c r="N77" i="1"/>
  <c r="O77" i="1"/>
  <c r="P77" i="1"/>
  <c r="Q77" i="1"/>
  <c r="K77" i="1"/>
  <c r="S25" i="1"/>
  <c r="F25" i="1"/>
  <c r="E25" i="1"/>
  <c r="E86" i="1" l="1"/>
  <c r="E77" i="1"/>
  <c r="G25" i="1"/>
  <c r="D32" i="4"/>
  <c r="D30" i="4" s="1"/>
  <c r="D35" i="4" s="1"/>
  <c r="P57" i="1" l="1"/>
  <c r="K57" i="1"/>
  <c r="H57" i="1"/>
  <c r="P56" i="1"/>
  <c r="H56" i="1"/>
  <c r="P55" i="1"/>
  <c r="K55" i="1"/>
  <c r="H55" i="1"/>
  <c r="K56" i="1"/>
  <c r="N57" i="1"/>
  <c r="F24" i="4" l="1"/>
  <c r="E24" i="4"/>
  <c r="G24" i="4"/>
  <c r="D26" i="4"/>
  <c r="D27" i="4"/>
  <c r="F16" i="4" l="1"/>
  <c r="G16" i="4"/>
  <c r="E16" i="4"/>
  <c r="D18" i="4"/>
  <c r="F34" i="1" l="1"/>
  <c r="G34" i="1" s="1"/>
  <c r="H36" i="1" l="1"/>
  <c r="I36" i="1"/>
  <c r="J36" i="1"/>
  <c r="K36" i="1"/>
  <c r="L36" i="1"/>
  <c r="M36" i="1"/>
  <c r="N36" i="1"/>
  <c r="O36" i="1"/>
  <c r="P36" i="1"/>
  <c r="H37" i="1"/>
  <c r="I37" i="1"/>
  <c r="J37" i="1"/>
  <c r="K37" i="1"/>
  <c r="L37" i="1"/>
  <c r="M37" i="1"/>
  <c r="N37" i="1"/>
  <c r="O37" i="1"/>
  <c r="P37" i="1"/>
  <c r="H38" i="1"/>
  <c r="I38" i="1"/>
  <c r="J38" i="1"/>
  <c r="K38" i="1"/>
  <c r="L38" i="1"/>
  <c r="M38" i="1"/>
  <c r="N38" i="1"/>
  <c r="O38" i="1"/>
  <c r="P38" i="1"/>
  <c r="Q37" i="1"/>
  <c r="Q38" i="1"/>
  <c r="Q36" i="1"/>
  <c r="S18" i="1"/>
  <c r="F18" i="1"/>
  <c r="E18" i="1"/>
  <c r="S17" i="1"/>
  <c r="F17" i="1"/>
  <c r="E17" i="1"/>
  <c r="S16" i="1"/>
  <c r="F16" i="1"/>
  <c r="E16" i="1"/>
  <c r="R15" i="1"/>
  <c r="Q15" i="1"/>
  <c r="P15" i="1"/>
  <c r="O15" i="1"/>
  <c r="N15" i="1"/>
  <c r="L15" i="1"/>
  <c r="K15" i="1"/>
  <c r="I15" i="1"/>
  <c r="H15" i="1"/>
  <c r="D15" i="4"/>
  <c r="E36" i="1" l="1"/>
  <c r="G18" i="1"/>
  <c r="M15" i="1"/>
  <c r="J15" i="1"/>
  <c r="E15" i="1"/>
  <c r="G16" i="1"/>
  <c r="S15" i="1"/>
  <c r="G17" i="1"/>
  <c r="F15" i="1"/>
  <c r="E73" i="1"/>
  <c r="E74" i="1"/>
  <c r="E75" i="1"/>
  <c r="E59" i="1"/>
  <c r="E60" i="1"/>
  <c r="E61" i="1"/>
  <c r="E45" i="1"/>
  <c r="E46" i="1"/>
  <c r="E47" i="1"/>
  <c r="E40" i="1"/>
  <c r="E41" i="1"/>
  <c r="E42" i="1"/>
  <c r="E37" i="1"/>
  <c r="E38" i="1"/>
  <c r="E31" i="1"/>
  <c r="E32" i="1"/>
  <c r="E33" i="1"/>
  <c r="E21" i="1"/>
  <c r="E22" i="1"/>
  <c r="E23" i="1"/>
  <c r="E12" i="1"/>
  <c r="E13" i="1"/>
  <c r="E14" i="1"/>
  <c r="G15" i="1" l="1"/>
  <c r="O58" i="1"/>
  <c r="P58" i="1"/>
  <c r="O30" i="1"/>
  <c r="P30" i="1"/>
  <c r="O20" i="1"/>
  <c r="O11" i="1" s="1"/>
  <c r="P20" i="1"/>
  <c r="P11" i="1" s="1"/>
  <c r="E24" i="1" l="1"/>
  <c r="E19" i="1"/>
  <c r="S19" i="1"/>
  <c r="F19" i="1"/>
  <c r="G28" i="4"/>
  <c r="E28" i="4"/>
  <c r="D16" i="4"/>
  <c r="D25" i="4"/>
  <c r="D24" i="4" s="1"/>
  <c r="F28" i="4"/>
  <c r="D21" i="4"/>
  <c r="D20" i="4"/>
  <c r="G19" i="4"/>
  <c r="G22" i="4" s="1"/>
  <c r="F19" i="4"/>
  <c r="E19" i="4"/>
  <c r="D17" i="4"/>
  <c r="D12" i="4"/>
  <c r="G19" i="1" l="1"/>
  <c r="E22" i="4"/>
  <c r="D19" i="4"/>
  <c r="D22" i="4" s="1"/>
  <c r="D28" i="4"/>
  <c r="G36" i="4"/>
  <c r="F22" i="4"/>
  <c r="F36" i="4" s="1"/>
  <c r="N55" i="1"/>
  <c r="N56" i="1"/>
  <c r="E56" i="1" s="1"/>
  <c r="D36" i="4" l="1"/>
  <c r="E36" i="4"/>
  <c r="F11" i="3"/>
  <c r="E11" i="3"/>
  <c r="Q44" i="1" l="1"/>
  <c r="P44" i="1"/>
  <c r="O44" i="1"/>
  <c r="N44" i="1"/>
  <c r="M44" i="1"/>
  <c r="L44" i="1"/>
  <c r="K44" i="1"/>
  <c r="J44" i="1"/>
  <c r="I44" i="1"/>
  <c r="H44" i="1"/>
  <c r="D17" i="3"/>
  <c r="D16" i="3"/>
  <c r="D15" i="3"/>
  <c r="E15" i="3"/>
  <c r="G15" i="3"/>
  <c r="F15" i="3"/>
  <c r="E43" i="1"/>
  <c r="I39" i="1"/>
  <c r="J39" i="1"/>
  <c r="K39" i="1"/>
  <c r="L39" i="1"/>
  <c r="M39" i="1"/>
  <c r="N39" i="1"/>
  <c r="O39" i="1"/>
  <c r="P39" i="1"/>
  <c r="Q39" i="1"/>
  <c r="H39" i="1"/>
  <c r="I35" i="1"/>
  <c r="M35" i="1"/>
  <c r="Q35" i="1"/>
  <c r="I27" i="1"/>
  <c r="J27" i="1"/>
  <c r="K27" i="1"/>
  <c r="L27" i="1"/>
  <c r="M27" i="1"/>
  <c r="N27" i="1"/>
  <c r="O27" i="1"/>
  <c r="O50" i="1" s="1"/>
  <c r="P27" i="1"/>
  <c r="P50" i="1" s="1"/>
  <c r="I28" i="1"/>
  <c r="J28" i="1"/>
  <c r="K28" i="1"/>
  <c r="L28" i="1"/>
  <c r="M28" i="1"/>
  <c r="N28" i="1"/>
  <c r="O28" i="1"/>
  <c r="O51" i="1" s="1"/>
  <c r="P28" i="1"/>
  <c r="P51" i="1" s="1"/>
  <c r="I29" i="1"/>
  <c r="J29" i="1"/>
  <c r="K29" i="1"/>
  <c r="L29" i="1"/>
  <c r="M29" i="1"/>
  <c r="N29" i="1"/>
  <c r="O29" i="1"/>
  <c r="O52" i="1" s="1"/>
  <c r="P29" i="1"/>
  <c r="Q29" i="1"/>
  <c r="H29" i="1"/>
  <c r="H28" i="1"/>
  <c r="H27" i="1"/>
  <c r="I72" i="1"/>
  <c r="I68" i="1" s="1"/>
  <c r="I91" i="1" s="1"/>
  <c r="J72" i="1"/>
  <c r="J68" i="1" s="1"/>
  <c r="J91" i="1" s="1"/>
  <c r="K72" i="1"/>
  <c r="K68" i="1" s="1"/>
  <c r="K91" i="1" s="1"/>
  <c r="L72" i="1"/>
  <c r="L68" i="1" s="1"/>
  <c r="L91" i="1" s="1"/>
  <c r="M72" i="1"/>
  <c r="M68" i="1" s="1"/>
  <c r="M91" i="1" s="1"/>
  <c r="N72" i="1"/>
  <c r="N68" i="1" s="1"/>
  <c r="N91" i="1" s="1"/>
  <c r="O72" i="1"/>
  <c r="O68" i="1" s="1"/>
  <c r="O91" i="1" s="1"/>
  <c r="P72" i="1"/>
  <c r="P68" i="1" s="1"/>
  <c r="P91" i="1" s="1"/>
  <c r="Q72" i="1"/>
  <c r="Q68" i="1" s="1"/>
  <c r="Q91" i="1" s="1"/>
  <c r="H72" i="1"/>
  <c r="H68" i="1" s="1"/>
  <c r="H91" i="1" s="1"/>
  <c r="R91" i="1"/>
  <c r="S71" i="1"/>
  <c r="R71" i="1"/>
  <c r="S70" i="1"/>
  <c r="S94" i="1" s="1"/>
  <c r="R70" i="1"/>
  <c r="R94" i="1" s="1"/>
  <c r="R93" i="1"/>
  <c r="R92" i="1"/>
  <c r="E91" i="1" l="1"/>
  <c r="E39" i="1"/>
  <c r="E44" i="1"/>
  <c r="E29" i="1"/>
  <c r="E69" i="1"/>
  <c r="E71" i="1"/>
  <c r="E70" i="1"/>
  <c r="E93" i="1" s="1"/>
  <c r="E72" i="1"/>
  <c r="S92" i="1"/>
  <c r="L26" i="1"/>
  <c r="L35" i="1"/>
  <c r="J26" i="1"/>
  <c r="I26" i="1"/>
  <c r="J35" i="1"/>
  <c r="O35" i="1"/>
  <c r="P26" i="1"/>
  <c r="P49" i="1" s="1"/>
  <c r="P52" i="1"/>
  <c r="P35" i="1"/>
  <c r="K35" i="1"/>
  <c r="H35" i="1"/>
  <c r="N35" i="1"/>
  <c r="N26" i="1"/>
  <c r="M26" i="1"/>
  <c r="O26" i="1"/>
  <c r="O49" i="1" s="1"/>
  <c r="K26" i="1"/>
  <c r="F71" i="1"/>
  <c r="F94" i="1" s="1"/>
  <c r="F70" i="1"/>
  <c r="F93" i="1" s="1"/>
  <c r="S93" i="1"/>
  <c r="F69" i="1"/>
  <c r="F92" i="1" s="1"/>
  <c r="S91" i="1" l="1"/>
  <c r="E35" i="1"/>
  <c r="E68" i="1"/>
  <c r="F68" i="1"/>
  <c r="F91" i="1" s="1"/>
  <c r="G71" i="1"/>
  <c r="G94" i="1" s="1"/>
  <c r="G69" i="1"/>
  <c r="G92" i="1" s="1"/>
  <c r="G70" i="1"/>
  <c r="G93" i="1" s="1"/>
  <c r="E18" i="3"/>
  <c r="F18" i="3"/>
  <c r="G18" i="3"/>
  <c r="G26" i="3"/>
  <c r="G28" i="3" s="1"/>
  <c r="F26" i="3"/>
  <c r="F28" i="3" s="1"/>
  <c r="E26" i="3"/>
  <c r="D26" i="3" s="1"/>
  <c r="D28" i="3" s="1"/>
  <c r="D27" i="3"/>
  <c r="E20" i="3"/>
  <c r="E24" i="3" s="1"/>
  <c r="G20" i="3"/>
  <c r="G24" i="3" s="1"/>
  <c r="F20" i="3"/>
  <c r="F24" i="3" s="1"/>
  <c r="D23" i="3"/>
  <c r="D22" i="3"/>
  <c r="D21" i="3"/>
  <c r="D14" i="3"/>
  <c r="D13" i="3"/>
  <c r="D12" i="3"/>
  <c r="D11" i="3"/>
  <c r="D18" i="3" l="1"/>
  <c r="G68" i="1"/>
  <c r="G91" i="1" s="1"/>
  <c r="F29" i="3"/>
  <c r="G29" i="3"/>
  <c r="D20" i="3"/>
  <c r="D24" i="3" s="1"/>
  <c r="D29" i="3" s="1"/>
  <c r="E28" i="3"/>
  <c r="E29" i="3" s="1"/>
  <c r="Q28" i="1"/>
  <c r="Q27" i="1"/>
  <c r="Q51" i="1" l="1"/>
  <c r="E28" i="1"/>
  <c r="Q50" i="1"/>
  <c r="E27" i="1"/>
  <c r="Q26" i="1"/>
  <c r="M76" i="1"/>
  <c r="J76" i="1"/>
  <c r="F75" i="1"/>
  <c r="F73" i="1"/>
  <c r="F72" i="1"/>
  <c r="S62" i="1"/>
  <c r="F62" i="1"/>
  <c r="E62" i="1"/>
  <c r="S61" i="1"/>
  <c r="S57" i="1" s="1"/>
  <c r="S66" i="1" s="1"/>
  <c r="F61" i="1"/>
  <c r="S60" i="1"/>
  <c r="S56" i="1" s="1"/>
  <c r="S65" i="1" s="1"/>
  <c r="F60" i="1"/>
  <c r="S59" i="1"/>
  <c r="S55" i="1" s="1"/>
  <c r="F59" i="1"/>
  <c r="R58" i="1"/>
  <c r="R54" i="1" s="1"/>
  <c r="R63" i="1" s="1"/>
  <c r="Q58" i="1"/>
  <c r="Q54" i="1" s="1"/>
  <c r="N58" i="1"/>
  <c r="L58" i="1"/>
  <c r="K58" i="1"/>
  <c r="I58" i="1"/>
  <c r="I54" i="1" s="1"/>
  <c r="I63" i="1" s="1"/>
  <c r="H58" i="1"/>
  <c r="R57" i="1"/>
  <c r="R66" i="1" s="1"/>
  <c r="Q57" i="1"/>
  <c r="Q66" i="1" s="1"/>
  <c r="P66" i="1"/>
  <c r="O57" i="1"/>
  <c r="O66" i="1" s="1"/>
  <c r="N66" i="1"/>
  <c r="M57" i="1"/>
  <c r="M66" i="1" s="1"/>
  <c r="L57" i="1"/>
  <c r="L66" i="1" s="1"/>
  <c r="K66" i="1"/>
  <c r="J57" i="1"/>
  <c r="I57" i="1"/>
  <c r="R56" i="1"/>
  <c r="R65" i="1" s="1"/>
  <c r="Q65" i="1"/>
  <c r="P65" i="1"/>
  <c r="O56" i="1"/>
  <c r="O65" i="1" s="1"/>
  <c r="N65" i="1"/>
  <c r="M56" i="1"/>
  <c r="L56" i="1"/>
  <c r="L65" i="1" s="1"/>
  <c r="J56" i="1"/>
  <c r="J65" i="1" s="1"/>
  <c r="I56" i="1"/>
  <c r="I65" i="1" s="1"/>
  <c r="R55" i="1"/>
  <c r="R64" i="1" s="1"/>
  <c r="Q64" i="1"/>
  <c r="O55" i="1"/>
  <c r="O64" i="1" s="1"/>
  <c r="N64" i="1"/>
  <c r="M55" i="1"/>
  <c r="M64" i="1" s="1"/>
  <c r="L55" i="1"/>
  <c r="K64" i="1"/>
  <c r="J55" i="1"/>
  <c r="J64" i="1" s="1"/>
  <c r="I55" i="1"/>
  <c r="I64" i="1" s="1"/>
  <c r="S33" i="1"/>
  <c r="S29" i="1" s="1"/>
  <c r="F33" i="1"/>
  <c r="S32" i="1"/>
  <c r="S28" i="1" s="1"/>
  <c r="F32" i="1"/>
  <c r="S31" i="1"/>
  <c r="S27" i="1" s="1"/>
  <c r="F31" i="1"/>
  <c r="R30" i="1"/>
  <c r="R26" i="1" s="1"/>
  <c r="Q30" i="1"/>
  <c r="N30" i="1"/>
  <c r="L30" i="1"/>
  <c r="K30" i="1"/>
  <c r="I30" i="1"/>
  <c r="H30" i="1"/>
  <c r="R29" i="1"/>
  <c r="K52" i="1"/>
  <c r="H26" i="1"/>
  <c r="R28" i="1"/>
  <c r="H51" i="1"/>
  <c r="R27" i="1"/>
  <c r="H50" i="1"/>
  <c r="S24" i="1"/>
  <c r="F24" i="1"/>
  <c r="S23" i="1"/>
  <c r="F23" i="1"/>
  <c r="S22" i="1"/>
  <c r="F22" i="1"/>
  <c r="S21" i="1"/>
  <c r="S12" i="1" s="1"/>
  <c r="F21" i="1"/>
  <c r="R20" i="1"/>
  <c r="R11" i="1" s="1"/>
  <c r="Q20" i="1"/>
  <c r="Q11" i="1" s="1"/>
  <c r="N20" i="1"/>
  <c r="N11" i="1" s="1"/>
  <c r="L20" i="1"/>
  <c r="L11" i="1" s="1"/>
  <c r="K20" i="1"/>
  <c r="I20" i="1"/>
  <c r="I11" i="1" s="1"/>
  <c r="H20" i="1"/>
  <c r="H11" i="1" s="1"/>
  <c r="R14" i="1"/>
  <c r="Q52" i="1"/>
  <c r="R13" i="1"/>
  <c r="R12" i="1"/>
  <c r="E26" i="1" l="1"/>
  <c r="K11" i="1"/>
  <c r="K49" i="1" s="1"/>
  <c r="E20" i="1"/>
  <c r="E30" i="1"/>
  <c r="K65" i="1"/>
  <c r="E55" i="1"/>
  <c r="E58" i="1"/>
  <c r="H66" i="1"/>
  <c r="E66" i="1" s="1"/>
  <c r="E57" i="1"/>
  <c r="F30" i="1"/>
  <c r="R49" i="1"/>
  <c r="R6" i="1" s="1"/>
  <c r="J58" i="1"/>
  <c r="H54" i="1"/>
  <c r="G33" i="1"/>
  <c r="M58" i="1"/>
  <c r="K54" i="1"/>
  <c r="K63" i="1" s="1"/>
  <c r="N54" i="1"/>
  <c r="N63" i="1" s="1"/>
  <c r="Q9" i="1"/>
  <c r="Q49" i="1"/>
  <c r="O9" i="1"/>
  <c r="K9" i="1"/>
  <c r="R50" i="1"/>
  <c r="R7" i="1" s="1"/>
  <c r="O7" i="1"/>
  <c r="R51" i="1"/>
  <c r="R8" i="1" s="1"/>
  <c r="L51" i="1"/>
  <c r="L8" i="1" s="1"/>
  <c r="G59" i="1"/>
  <c r="R52" i="1"/>
  <c r="R9" i="1" s="1"/>
  <c r="M20" i="1"/>
  <c r="M11" i="1" s="1"/>
  <c r="S20" i="1"/>
  <c r="G31" i="1"/>
  <c r="L50" i="1"/>
  <c r="F27" i="1"/>
  <c r="I51" i="1"/>
  <c r="I50" i="1"/>
  <c r="Q7" i="1"/>
  <c r="I52" i="1"/>
  <c r="G61" i="1"/>
  <c r="G73" i="1"/>
  <c r="N52" i="1"/>
  <c r="S14" i="1"/>
  <c r="S52" i="1" s="1"/>
  <c r="J30" i="1"/>
  <c r="G32" i="1"/>
  <c r="G62" i="1"/>
  <c r="M30" i="1"/>
  <c r="G60" i="1"/>
  <c r="J54" i="1"/>
  <c r="P54" i="1"/>
  <c r="G75" i="1"/>
  <c r="G24" i="1"/>
  <c r="S50" i="1"/>
  <c r="Q8" i="1"/>
  <c r="K50" i="1"/>
  <c r="K7" i="1" s="1"/>
  <c r="J52" i="1"/>
  <c r="Q63" i="1"/>
  <c r="S58" i="1"/>
  <c r="N51" i="1"/>
  <c r="N8" i="1" s="1"/>
  <c r="N50" i="1"/>
  <c r="N7" i="1" s="1"/>
  <c r="H49" i="1"/>
  <c r="G30" i="1"/>
  <c r="G22" i="1"/>
  <c r="F55" i="1"/>
  <c r="L64" i="1"/>
  <c r="F64" i="1" s="1"/>
  <c r="M54" i="1"/>
  <c r="G72" i="1"/>
  <c r="H64" i="1"/>
  <c r="P64" i="1"/>
  <c r="P63" i="1" s="1"/>
  <c r="M65" i="1"/>
  <c r="M63" i="1" s="1"/>
  <c r="J66" i="1"/>
  <c r="J63" i="1" s="1"/>
  <c r="F13" i="1"/>
  <c r="O8" i="1"/>
  <c r="L52" i="1"/>
  <c r="F14" i="1"/>
  <c r="M52" i="1"/>
  <c r="M9" i="1" s="1"/>
  <c r="H65" i="1"/>
  <c r="F65" i="1"/>
  <c r="F11" i="1"/>
  <c r="K51" i="1"/>
  <c r="K8" i="1" s="1"/>
  <c r="H52" i="1"/>
  <c r="J20" i="1"/>
  <c r="J11" i="1" s="1"/>
  <c r="F20" i="1"/>
  <c r="G23" i="1"/>
  <c r="M50" i="1"/>
  <c r="M7" i="1" s="1"/>
  <c r="F28" i="1"/>
  <c r="S30" i="1"/>
  <c r="F56" i="1"/>
  <c r="I66" i="1"/>
  <c r="F66" i="1" s="1"/>
  <c r="F57" i="1"/>
  <c r="J50" i="1"/>
  <c r="F12" i="1"/>
  <c r="S13" i="1"/>
  <c r="P9" i="1"/>
  <c r="G21" i="1"/>
  <c r="S26" i="1"/>
  <c r="J51" i="1"/>
  <c r="F29" i="1"/>
  <c r="S64" i="1"/>
  <c r="S63" i="1" s="1"/>
  <c r="S54" i="1"/>
  <c r="F58" i="1"/>
  <c r="O54" i="1"/>
  <c r="O63" i="1" s="1"/>
  <c r="L54" i="1"/>
  <c r="E11" i="1" l="1"/>
  <c r="K6" i="1"/>
  <c r="Q6" i="1"/>
  <c r="E65" i="1"/>
  <c r="E64" i="1"/>
  <c r="G64" i="1" s="1"/>
  <c r="E54" i="1"/>
  <c r="E52" i="1"/>
  <c r="E50" i="1"/>
  <c r="E51" i="1"/>
  <c r="P7" i="1"/>
  <c r="L7" i="1"/>
  <c r="O6" i="1"/>
  <c r="L9" i="1"/>
  <c r="L49" i="1"/>
  <c r="N9" i="1"/>
  <c r="N49" i="1"/>
  <c r="N6" i="1" s="1"/>
  <c r="S11" i="1"/>
  <c r="S9" i="1" s="1"/>
  <c r="S8" i="1" s="1"/>
  <c r="S7" i="1" s="1"/>
  <c r="S6" i="1" s="1"/>
  <c r="F50" i="1"/>
  <c r="G27" i="1"/>
  <c r="G29" i="1"/>
  <c r="F52" i="1"/>
  <c r="F9" i="1" s="1"/>
  <c r="G57" i="1"/>
  <c r="G66" i="1"/>
  <c r="G55" i="1"/>
  <c r="G11" i="1"/>
  <c r="G28" i="1"/>
  <c r="G20" i="1"/>
  <c r="G12" i="1"/>
  <c r="G65" i="1"/>
  <c r="J49" i="1"/>
  <c r="J6" i="1" s="1"/>
  <c r="L63" i="1"/>
  <c r="F54" i="1"/>
  <c r="G58" i="1"/>
  <c r="F51" i="1"/>
  <c r="M51" i="1"/>
  <c r="M8" i="1" s="1"/>
  <c r="G14" i="1"/>
  <c r="G13" i="1"/>
  <c r="H63" i="1"/>
  <c r="M49" i="1"/>
  <c r="M6" i="1" s="1"/>
  <c r="G56" i="1"/>
  <c r="S51" i="1"/>
  <c r="S49" i="1" s="1"/>
  <c r="P8" i="1"/>
  <c r="H6" i="1" l="1"/>
  <c r="E63" i="1"/>
  <c r="E49" i="1"/>
  <c r="G50" i="1"/>
  <c r="L6" i="1"/>
  <c r="F35" i="1"/>
  <c r="G52" i="1"/>
  <c r="G9" i="1" s="1"/>
  <c r="P6" i="1"/>
  <c r="G54" i="1"/>
  <c r="F63" i="1"/>
  <c r="G51" i="1"/>
  <c r="E6" i="1" l="1"/>
  <c r="G35" i="1"/>
  <c r="I49" i="1"/>
  <c r="F26" i="1"/>
  <c r="G26" i="1" s="1"/>
  <c r="G63" i="1"/>
  <c r="I6" i="1" l="1"/>
  <c r="F6" i="1" s="1"/>
  <c r="G6" i="1" s="1"/>
  <c r="F49" i="1"/>
  <c r="G49" i="1" s="1"/>
  <c r="E92" i="1"/>
  <c r="H83" i="1"/>
  <c r="E83" i="1" s="1"/>
  <c r="H7" i="1"/>
  <c r="E7" i="1" s="1"/>
  <c r="H84" i="1"/>
  <c r="E84" i="1" s="1"/>
  <c r="H8" i="1"/>
  <c r="E8" i="1" s="1"/>
  <c r="H9" i="1"/>
  <c r="H85" i="1"/>
  <c r="E85" i="1" s="1"/>
  <c r="E94" i="1" s="1"/>
  <c r="E9" i="1" s="1"/>
  <c r="J8" i="1"/>
  <c r="J84" i="1"/>
  <c r="J93" i="1"/>
  <c r="G85" i="1"/>
  <c r="J7" i="1"/>
  <c r="F83" i="1"/>
  <c r="G83" i="1"/>
  <c r="G7" i="1"/>
  <c r="I9" i="1"/>
  <c r="I94" i="1"/>
  <c r="I85" i="1"/>
  <c r="F85" i="1"/>
  <c r="J85" i="1"/>
  <c r="J94" i="1"/>
  <c r="J9" i="1"/>
  <c r="I8" i="1"/>
  <c r="F8" i="1"/>
  <c r="G8" i="1"/>
  <c r="I83" i="1"/>
  <c r="I92" i="1"/>
  <c r="I7" i="1"/>
  <c r="F7" i="1"/>
  <c r="J83" i="1"/>
  <c r="J92" i="1"/>
  <c r="I93" i="1"/>
  <c r="I84" i="1"/>
  <c r="F84" i="1"/>
  <c r="G84" i="1"/>
</calcChain>
</file>

<file path=xl/comments1.xml><?xml version="1.0" encoding="utf-8"?>
<comments xmlns="http://schemas.openxmlformats.org/spreadsheetml/2006/main">
  <authors>
    <author>Gavrilova</author>
  </authors>
  <commentList>
    <comment ref="K34" authorId="0">
      <text>
        <r>
          <rPr>
            <b/>
            <sz val="9"/>
            <color indexed="81"/>
            <rFont val="Tahoma"/>
            <family val="2"/>
            <charset val="204"/>
          </rPr>
          <t>Gavrilova:</t>
        </r>
        <r>
          <rPr>
            <sz val="9"/>
            <color indexed="81"/>
            <rFont val="Tahoma"/>
            <family val="2"/>
            <charset val="204"/>
          </rPr>
          <t xml:space="preserve">
Кикино 15 шт. +4 лисички</t>
        </r>
      </text>
    </comment>
    <comment ref="Q7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Gavrilova: </t>
        </r>
        <r>
          <rPr>
            <sz val="9"/>
            <color indexed="81"/>
            <rFont val="Tahoma"/>
            <family val="2"/>
            <charset val="204"/>
          </rPr>
          <t xml:space="preserve">
2020г. - 92 площадки ТКО у МКД
2022г.-Областная программа . Общая сумма финансирования 2100,0т.р. Бюджет поселения - 168,0 т.р. (8%) - примерно 7 плащадок по 300,0т.р. (85% оснащение города)
К 2030г. Планируется 100% оснащение города плащадками ТКО. Примерно 17 площадок.  Если брать из расчета 500,0т.р. 1 площадка - общая стоимость 8500,0т.р. Бюджет поселения - 680,0т.р. (8%)</t>
        </r>
      </text>
    </comment>
  </commentList>
</comments>
</file>

<file path=xl/sharedStrings.xml><?xml version="1.0" encoding="utf-8"?>
<sst xmlns="http://schemas.openxmlformats.org/spreadsheetml/2006/main" count="312" uniqueCount="132">
  <si>
    <t>Перечень основных мероприятий и планируемые результаты реализации муниципальной программы МО город Волхов Волховского муниципального района  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</si>
  <si>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№ п/п</t>
  </si>
  <si>
    <r>
      <t xml:space="preserve">Наименование мероприятий по реализации программы (подпрограммы) /Наименование целевого показателя </t>
    </r>
    <r>
      <rPr>
        <b/>
        <sz val="10"/>
        <color rgb="FF000000"/>
        <rFont val="Times New Roman"/>
        <family val="1"/>
        <charset val="204"/>
      </rPr>
      <t>(ЦП)</t>
    </r>
  </si>
  <si>
    <t>Источники финансирования/ единица измерения целевого показателя</t>
  </si>
  <si>
    <t>Срок исполнения мероприятий/Оценка базового значения целевого показателя</t>
  </si>
  <si>
    <t>Всего финанси рование (тыс.руб.), Итоговый  целевой показатель</t>
  </si>
  <si>
    <t>Всего (тыс.руб.)</t>
  </si>
  <si>
    <t>Объем финансирования по годам (тыс. руб.) /Планируемое значение целевого показателя по годам реализации</t>
  </si>
  <si>
    <t>Ответственный за выполнение мероприятий программы (подпрограммы)</t>
  </si>
  <si>
    <t>Задачи, решаемые основными мероприятиями</t>
  </si>
  <si>
    <t>2020г.</t>
  </si>
  <si>
    <t>2019 г.</t>
  </si>
  <si>
    <t>2020 г.</t>
  </si>
  <si>
    <t>2022г.</t>
  </si>
  <si>
    <t>2021 г.</t>
  </si>
  <si>
    <t>2022 г.-2030 г.</t>
  </si>
  <si>
    <t xml:space="preserve">было </t>
  </si>
  <si>
    <t>стало</t>
  </si>
  <si>
    <t>разница</t>
  </si>
  <si>
    <t>Всего по муниципальной программе</t>
  </si>
  <si>
    <t xml:space="preserve">Итого         </t>
  </si>
  <si>
    <t>Подпрограмма 1 "Энергосбережение и повышение энергетической эффективности на территории МО город Волхов"</t>
  </si>
  <si>
    <t>1.</t>
  </si>
  <si>
    <t xml:space="preserve"> Основное мероприятие: Обеспечение реализации мероприятий по повышению надежности и энергетической эффективности в системах теплоснабжения</t>
  </si>
  <si>
    <t>2020-2030гг.</t>
  </si>
  <si>
    <t>1.1.</t>
  </si>
  <si>
    <t>Установка автоматизированных индивидуальных тепловых пунктов с погодным и часовым регулированием</t>
  </si>
  <si>
    <r>
      <rPr>
        <b/>
        <sz val="9"/>
        <color theme="1"/>
        <rFont val="Times New Roman"/>
        <family val="1"/>
        <charset val="204"/>
      </rPr>
      <t>ЦП:</t>
    </r>
    <r>
      <rPr>
        <sz val="9"/>
        <color theme="1"/>
        <rFont val="Times New Roman"/>
        <family val="1"/>
        <charset val="204"/>
      </rPr>
      <t xml:space="preserve"> Количество установленных АИТП с погодным и часовым регулированием</t>
    </r>
  </si>
  <si>
    <t>ед.</t>
  </si>
  <si>
    <t>2.</t>
  </si>
  <si>
    <t>2.1.</t>
  </si>
  <si>
    <t>Проектирование и строительство системы уличного освещения с внедрением энергосберегающего оборудования</t>
  </si>
  <si>
    <t>ЦП: Количество установленных энергосберегающих  светильников  уличного освещения</t>
  </si>
  <si>
    <t>шт.</t>
  </si>
  <si>
    <t>Итого по подпрограмме 2</t>
  </si>
  <si>
    <t>Подпрограмма 2. Газификация на территории МО город Волхов"</t>
  </si>
  <si>
    <t xml:space="preserve">Основное мероприятие: Строительство распределительных газопроводов для газоснабжения микрорайонов </t>
  </si>
  <si>
    <t xml:space="preserve">Повышение доступности технологического присоединения потребителей к сетям газораспределения
</t>
  </si>
  <si>
    <t xml:space="preserve">ЦП:Протяженность построенных сетей газоснабжения </t>
  </si>
  <si>
    <t>п.м.</t>
  </si>
  <si>
    <t>Комитет по ЖКХ, жилищной политике администрации  Волховского муниципального района</t>
  </si>
  <si>
    <t>Комитет по ЖКХ, жилищной политике администрации Волховского муниципального района</t>
  </si>
  <si>
    <t>Внедрение энергоэффективных технологий</t>
  </si>
  <si>
    <t>областной  бюджет</t>
  </si>
  <si>
    <t>раонный бюджет</t>
  </si>
  <si>
    <t>бюджет поселения</t>
  </si>
  <si>
    <t>Перечень объектов, включенных в мероприятия муниципальной программы МО город Волхов</t>
  </si>
  <si>
    <t>«Обеспечение устойчивого функционирования и развития коммунальной и инженерной инфраструктуры</t>
  </si>
  <si>
    <t>(наименование программы (подпрограммы))</t>
  </si>
  <si>
    <t xml:space="preserve">N   п/п </t>
  </si>
  <si>
    <t>наименование мероприятия</t>
  </si>
  <si>
    <t>перечень объектов включенных в реализацию мероприятия</t>
  </si>
  <si>
    <t>Источники  финансирования (тыс. руб.)</t>
  </si>
  <si>
    <t>Бюджет поселения</t>
  </si>
  <si>
    <t xml:space="preserve">Районный бюджет </t>
  </si>
  <si>
    <t>Основное мероприятие: Обеспечение реализации   мероприятий по повышению надежности и энергетической эффективности в системах теплоснабжения</t>
  </si>
  <si>
    <t>Установка автоматизированных индивидуальных тепловых пунктов с погодным и часовым  регулированием</t>
  </si>
  <si>
    <t>Основное меропритие: Реализация мероприятий  в сфере энергосбережения и повышения энергетической эффективности с целью экономии энергетических ресурсов.</t>
  </si>
  <si>
    <t xml:space="preserve"> Проектирование  и строительство системы уличного освещения с внедрением энергосберегающего оборудования</t>
  </si>
  <si>
    <t xml:space="preserve">Основное мероприятие: "Строительство распределительных газопроводов для газоснабжения микрорайонов индивидуальной жилой застройки МО город Волхов"                                                                                         </t>
  </si>
  <si>
    <t xml:space="preserve">  </t>
  </si>
  <si>
    <t>предоставление бюджетных инвестиций в объекты капитального строительства собственности МО город Волхов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</si>
  <si>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ул.Советская (четная сторона), ул.Воронежская, Лисички, Новый поселок, Архангело-Михайловский, Шкурина горка, Валим, Званка, Плеханово,Кикино, Симанково, Заполек, ул.Степана Разина, Халтурино, ул.Строительная (в том числе проектно-изыскательские работы)    </t>
  </si>
  <si>
    <t>Итого по основным мероприятиям   подпрограммы</t>
  </si>
  <si>
    <t>Итого по мероприятиям  программы</t>
  </si>
  <si>
    <t xml:space="preserve"> и повышения энергоэффективности в МО г. Волхов» на 2020 год</t>
  </si>
  <si>
    <t>2021г.</t>
  </si>
  <si>
    <t>Приложение к перечню основных мероприятий  N1</t>
  </si>
  <si>
    <t>Итого по подпрограмме 1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</si>
  <si>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</si>
  <si>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Муниципальное казенное учреждение "Служба заказчика" МО г. Волхов</t>
  </si>
  <si>
    <t>Муниципальное казенное учреждение "Служба заказчика" МО г. Волхова</t>
  </si>
  <si>
    <t>2020-2022гг.</t>
  </si>
  <si>
    <t>строительство распределительного газопровода для газоснабжения микрорайона Пороги в г.Волхов (в том числе проектно-изыскательские работы)</t>
  </si>
  <si>
    <t>Устройство мест (площадок) накопления ТКО</t>
  </si>
  <si>
    <t xml:space="preserve">Основное мероприятие:
Реализация мероприятий, направленных на снижение негативного воздействия отходов потребления на окружающую среду
                                                                                      </t>
  </si>
  <si>
    <t>Проведение мероприятий по созданию мест (площадок) накопления твердых коммунальных отходов</t>
  </si>
  <si>
    <t xml:space="preserve"> подпрограмма 1   «Энергосбережение и повышение энергетической эффективности на территории МО город Волхов»</t>
  </si>
  <si>
    <t xml:space="preserve">Областнойбюджет </t>
  </si>
  <si>
    <t>Выявление  недвижимого имущества используемого для передачи энергетических ресурсов на территории МО г. Волхов</t>
  </si>
  <si>
    <t>3.1.</t>
  </si>
  <si>
    <t>Основное мероприятие:
Реализация мероприятий, направленных на снижение негативного воздействия отходов потребления на окружающую среду</t>
  </si>
  <si>
    <t>районный бюджет</t>
  </si>
  <si>
    <t>%</t>
  </si>
  <si>
    <t>Итого по подпрограмме 3</t>
  </si>
  <si>
    <t>Увеличение количества  мест (площадок) накопления твердых коммунальных отходов</t>
  </si>
  <si>
    <t>3</t>
  </si>
  <si>
    <t>КУМИ, Комитет по ЖКХ, жилищной политике администрации  Волховского муниципального района</t>
  </si>
  <si>
    <t>Мероприятия по выявлению бесхозяйного недвижимого имущества, используемого для передачи энергетических ресурсов на территории МО г. Волхов</t>
  </si>
  <si>
    <t>Основное мероприятие: Выявление бесхозяйного недвижимого имущества, используемого для передачи энергетических ресурсов на территории МО г. Волхов и организация управления таким имуществом</t>
  </si>
  <si>
    <t>3.2.</t>
  </si>
  <si>
    <t xml:space="preserve">Мероприятия по организации управления бесхозяйными объектами недвижимого имущества, используемыми для передачи энергетических ресурсов, с момента выявления таких объектов.
</t>
  </si>
  <si>
    <t>ЦП: количество бесхозяйного недвижимого имущества переданного на содержание и обслуживание ресурсоснабжающим организациям</t>
  </si>
  <si>
    <t>ЦП: количество выявленного бесхозяйного недвижимого имущества</t>
  </si>
  <si>
    <t>Подпрограмма 3   «Обращение с  отходами МО город Волхов»</t>
  </si>
  <si>
    <t>подпрограмма 2   «Газификация на территории МО город Волхов »</t>
  </si>
  <si>
    <t>подпрограмма 3   «Обращение с  отходами МО город Волхов»</t>
  </si>
  <si>
    <t>Организация управления бесхозяйными объектами недвижимого имущества, используемыми для передачи энергетических ресурсов, с момента выявления таких объектов</t>
  </si>
  <si>
    <t>2022-2030гг.</t>
  </si>
  <si>
    <t>2022-2033гг.</t>
  </si>
  <si>
    <t>установка ИБП на АИТП в 5 МКД</t>
  </si>
  <si>
    <t>1.2.</t>
  </si>
  <si>
    <t xml:space="preserve">Строительство воздушной линии уличного освещения в микрорайоне Лисички </t>
  </si>
  <si>
    <t>2021-2030гг.</t>
  </si>
  <si>
    <r>
      <rPr>
        <b/>
        <sz val="9"/>
        <color theme="1"/>
        <rFont val="Times New Roman"/>
        <family val="1"/>
        <charset val="204"/>
      </rPr>
      <t>ЦП:</t>
    </r>
    <r>
      <rPr>
        <sz val="9"/>
        <color theme="1"/>
        <rFont val="Times New Roman"/>
        <family val="1"/>
        <charset val="204"/>
      </rPr>
      <t xml:space="preserve"> Количество установленных ИБП</t>
    </r>
  </si>
  <si>
    <t>2023г.</t>
  </si>
  <si>
    <t>2024 г.-2030 г.</t>
  </si>
  <si>
    <t>Повышение надежности и энергетической эффективности в системах теплоснабжения</t>
  </si>
  <si>
    <t xml:space="preserve"> и повышения энергоэффективности в МО г. Волхов» на 2021 год</t>
  </si>
  <si>
    <t>Приложение к перечню основных мероприятий  N2</t>
  </si>
  <si>
    <t>2024-2030гг.</t>
  </si>
  <si>
    <t>Проектирование строительства воздушной  линии уличного освещения в микрорайоне Лисички, устройство уличного освещения у д.1 по ул. Мичурина г. Волхов, разработка проектно-сметной документации на устройство уличного освещения (подземная часть) в парке на ул. Юрия Гагарина, расположенном между улицами Юрия Гагарина, ул. Кирова, ул. Щорса, ул. Профсоюзов (этап благоустройства: устройство прогулочной и спортивных зон)</t>
  </si>
  <si>
    <t xml:space="preserve"> Основное мероприятие: Реализация мероприятий в сфере энергосбережения и повышения энергетической эффективности с целью экономии энергетических ресурсов</t>
  </si>
  <si>
    <t xml:space="preserve">Перевод многоквартирных жилых домов со сжиженного газа на природный газ в микрорайоне Мурманские ворота г. Волхова </t>
  </si>
  <si>
    <t xml:space="preserve">Разработка проектно-сметной документации по установке АИТП с погодным и часовым регулированием и ИБП в 2-х МКД </t>
  </si>
  <si>
    <t>Устройство уличного освещения вдоль проезжей части между мкр. Виковщина и мкр. Кикино (первый этап)</t>
  </si>
  <si>
    <t>установка ИБП на АИТП  б.Южный д.2</t>
  </si>
  <si>
    <t xml:space="preserve">Строительство газопровода для перевода многоквартирных жилых домов в микрорайоне Мурманские ворота г. Волхов  с сжиженного  на природный газ </t>
  </si>
  <si>
    <t>Проведение мероприятий по оснащению мест (площадок) накопления твердых коммунальных отходов емкостями для накопления</t>
  </si>
  <si>
    <t>Оснащение мест (площадок) накопления ТКО</t>
  </si>
  <si>
    <t>2021-2033гг.</t>
  </si>
  <si>
    <t>Проведение мероприятий по оснащению мест (площадок) накопления твердых коммунальных отходов емкостями  для раздельного накопления твердых коммунальных отходов</t>
  </si>
  <si>
    <t>Оснащение мест (площадок) накопления ТКО  емкостями  для раздельного накопления твердых коммунальных отходов</t>
  </si>
  <si>
    <t>1.2</t>
  </si>
  <si>
    <r>
      <rPr>
        <b/>
        <sz val="10"/>
        <color theme="1"/>
        <rFont val="Times New Roman"/>
        <family val="1"/>
        <charset val="204"/>
      </rPr>
      <t xml:space="preserve">ЦП: </t>
    </r>
    <r>
      <rPr>
        <sz val="10"/>
        <color theme="1"/>
        <rFont val="Times New Roman"/>
        <family val="1"/>
        <charset val="204"/>
      </rPr>
      <t>Обеспеченность объектами накопления ТКО (контейнерными площадками)</t>
    </r>
  </si>
  <si>
    <r>
      <rPr>
        <b/>
        <sz val="10"/>
        <color theme="1"/>
        <rFont val="Times New Roman"/>
        <family val="1"/>
        <charset val="204"/>
      </rPr>
      <t>ЦП:</t>
    </r>
    <r>
      <rPr>
        <sz val="10"/>
        <color theme="1"/>
        <rFont val="Times New Roman"/>
        <family val="1"/>
        <charset val="204"/>
      </rPr>
      <t xml:space="preserve"> Оснащение мест (площадок) накопления ТКО емкостями для накопления</t>
    </r>
  </si>
  <si>
    <r>
      <rPr>
        <b/>
        <sz val="10"/>
        <color theme="1"/>
        <rFont val="Times New Roman"/>
        <family val="1"/>
        <charset val="204"/>
      </rPr>
      <t xml:space="preserve">ЦП: </t>
    </r>
    <r>
      <rPr>
        <sz val="10"/>
        <color theme="1"/>
        <rFont val="Times New Roman"/>
        <family val="1"/>
        <charset val="204"/>
      </rPr>
      <t>Оснащение мест (площадок) накопления ТКО емкостями  для раздельного накопления твердых коммунальных отходов</t>
    </r>
  </si>
  <si>
    <t>Установка источников бесперебойного питания в АИТП многоквартирных домов по адресам: г. Волхов, Железнодорожный пер., д.1, Южный бул., д.2, ул. Расстанная, д.4, ул. Расстанная, д.8, ул. Расстанная, д.11</t>
  </si>
  <si>
    <r>
      <rPr>
        <b/>
        <sz val="9"/>
        <color theme="1"/>
        <rFont val="Times New Roman"/>
        <family val="1"/>
        <charset val="204"/>
      </rPr>
      <t>ЦП:</t>
    </r>
    <r>
      <rPr>
        <sz val="9"/>
        <color theme="1"/>
        <rFont val="Times New Roman"/>
        <family val="1"/>
        <charset val="204"/>
      </rPr>
      <t xml:space="preserve"> Количество разработанных проектов по установке АИТП с погодным и часовым регулированием</t>
    </r>
  </si>
  <si>
    <t>2.1</t>
  </si>
  <si>
    <t>Основное мероприятие:
Федеральный проект "Комплексная система обращения с твердыми коммунальными отходами</t>
  </si>
  <si>
    <t>Основное мероприятие:
Федеральный проект "Комплексная система обращения с твердыми коммунальными отходами"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</si>
</sst>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1" fillId="0" borderId="0"/>
  </cellStyleXfs>
  <cellXfs count="231">
    <xf numFmtId="0" fontId="0" fillId="0" borderId="0" xfId="0"/>
    <xf numFmtId="0" fontId="0" fillId="0" borderId="0" xfId="0" applyFill="1"/>
    <xf numFmtId="164" fontId="8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11" fillId="2" borderId="3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6" fillId="4" borderId="3" xfId="0" applyFont="1" applyFill="1" applyBorder="1" applyAlignment="1">
      <alignment vertical="top" wrapText="1"/>
    </xf>
    <xf numFmtId="164" fontId="6" fillId="4" borderId="3" xfId="0" applyNumberFormat="1" applyFont="1" applyFill="1" applyBorder="1" applyAlignment="1">
      <alignment horizontal="right" vertical="top" wrapText="1"/>
    </xf>
    <xf numFmtId="164" fontId="8" fillId="4" borderId="3" xfId="0" applyNumberFormat="1" applyFont="1" applyFill="1" applyBorder="1" applyAlignment="1">
      <alignment horizontal="right" vertical="top" wrapText="1"/>
    </xf>
    <xf numFmtId="164" fontId="6" fillId="5" borderId="3" xfId="0" applyNumberFormat="1" applyFont="1" applyFill="1" applyBorder="1" applyAlignment="1">
      <alignment horizontal="right" vertical="top" wrapText="1"/>
    </xf>
    <xf numFmtId="164" fontId="8" fillId="5" borderId="3" xfId="0" applyNumberFormat="1" applyFont="1" applyFill="1" applyBorder="1" applyAlignment="1">
      <alignment horizontal="righ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6" fillId="6" borderId="3" xfId="0" applyFont="1" applyFill="1" applyBorder="1" applyAlignment="1">
      <alignment vertical="top" wrapText="1"/>
    </xf>
    <xf numFmtId="164" fontId="6" fillId="6" borderId="3" xfId="0" applyNumberFormat="1" applyFont="1" applyFill="1" applyBorder="1" applyAlignment="1">
      <alignment horizontal="right" vertical="top" wrapText="1"/>
    </xf>
    <xf numFmtId="164" fontId="8" fillId="6" borderId="3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/>
    <xf numFmtId="164" fontId="2" fillId="0" borderId="0" xfId="0" applyNumberFormat="1" applyFont="1" applyFill="1"/>
    <xf numFmtId="0" fontId="6" fillId="0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8" fillId="3" borderId="0" xfId="0" applyFont="1" applyFill="1" applyAlignment="1">
      <alignment vertical="center"/>
    </xf>
    <xf numFmtId="0" fontId="0" fillId="3" borderId="0" xfId="0" applyFill="1"/>
    <xf numFmtId="0" fontId="19" fillId="3" borderId="0" xfId="0" applyFont="1" applyFill="1" applyAlignment="1">
      <alignment horizontal="right" vertical="center"/>
    </xf>
    <xf numFmtId="0" fontId="18" fillId="3" borderId="3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19" fillId="3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18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165" fontId="18" fillId="3" borderId="3" xfId="0" applyNumberFormat="1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left" vertical="center" wrapText="1"/>
    </xf>
    <xf numFmtId="0" fontId="19" fillId="3" borderId="3" xfId="0" applyNumberFormat="1" applyFont="1" applyFill="1" applyBorder="1" applyAlignment="1">
      <alignment horizontal="right" vertical="center" wrapText="1"/>
    </xf>
    <xf numFmtId="0" fontId="19" fillId="3" borderId="4" xfId="0" applyNumberFormat="1" applyFont="1" applyFill="1" applyBorder="1" applyAlignment="1">
      <alignment vertical="center" wrapText="1"/>
    </xf>
    <xf numFmtId="0" fontId="0" fillId="0" borderId="3" xfId="0" applyBorder="1"/>
    <xf numFmtId="0" fontId="3" fillId="3" borderId="8" xfId="0" applyFont="1" applyFill="1" applyBorder="1" applyAlignment="1">
      <alignment horizontal="center"/>
    </xf>
    <xf numFmtId="0" fontId="19" fillId="3" borderId="8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horizontal="left" vertical="center" wrapText="1"/>
    </xf>
    <xf numFmtId="165" fontId="25" fillId="0" borderId="3" xfId="0" applyNumberFormat="1" applyFont="1" applyBorder="1"/>
    <xf numFmtId="165" fontId="23" fillId="0" borderId="3" xfId="0" applyNumberFormat="1" applyFont="1" applyBorder="1"/>
    <xf numFmtId="0" fontId="25" fillId="0" borderId="3" xfId="0" applyFont="1" applyBorder="1"/>
    <xf numFmtId="0" fontId="23" fillId="0" borderId="3" xfId="0" applyFont="1" applyBorder="1"/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top" wrapText="1"/>
    </xf>
    <xf numFmtId="49" fontId="12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horizontal="right" vertical="top" wrapText="1"/>
    </xf>
    <xf numFmtId="164" fontId="8" fillId="5" borderId="4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0" fontId="6" fillId="6" borderId="8" xfId="0" applyFont="1" applyFill="1" applyBorder="1" applyAlignment="1">
      <alignment vertical="top" wrapText="1"/>
    </xf>
    <xf numFmtId="0" fontId="18" fillId="0" borderId="3" xfId="0" applyFont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3" borderId="4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165" fontId="25" fillId="0" borderId="3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4" borderId="3" xfId="0" applyNumberFormat="1" applyFont="1" applyFill="1" applyBorder="1" applyAlignment="1">
      <alignment horizontal="right" vertical="top" wrapText="1"/>
    </xf>
    <xf numFmtId="164" fontId="6" fillId="5" borderId="3" xfId="0" applyNumberFormat="1" applyFont="1" applyFill="1" applyBorder="1" applyAlignment="1">
      <alignment horizontal="right" vertical="top" wrapText="1"/>
    </xf>
    <xf numFmtId="164" fontId="8" fillId="5" borderId="3" xfId="0" applyNumberFormat="1" applyFont="1" applyFill="1" applyBorder="1" applyAlignment="1">
      <alignment horizontal="righ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horizontal="right" vertical="top" wrapText="1"/>
    </xf>
    <xf numFmtId="0" fontId="18" fillId="3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164" fontId="8" fillId="0" borderId="7" xfId="0" applyNumberFormat="1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horizontal="right" vertical="top" wrapText="1"/>
    </xf>
    <xf numFmtId="164" fontId="8" fillId="5" borderId="4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0" fontId="18" fillId="0" borderId="3" xfId="0" applyFont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5" fontId="25" fillId="3" borderId="3" xfId="0" applyNumberFormat="1" applyFont="1" applyFill="1" applyBorder="1"/>
    <xf numFmtId="165" fontId="28" fillId="3" borderId="3" xfId="0" applyNumberFormat="1" applyFont="1" applyFill="1" applyBorder="1"/>
    <xf numFmtId="165" fontId="25" fillId="3" borderId="3" xfId="0" applyNumberFormat="1" applyFont="1" applyFill="1" applyBorder="1" applyAlignment="1">
      <alignment wrapText="1"/>
    </xf>
    <xf numFmtId="0" fontId="6" fillId="4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left" vertical="top" wrapText="1"/>
    </xf>
    <xf numFmtId="2" fontId="19" fillId="3" borderId="3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/>
    <xf numFmtId="165" fontId="28" fillId="2" borderId="3" xfId="0" applyNumberFormat="1" applyFont="1" applyFill="1" applyBorder="1"/>
    <xf numFmtId="165" fontId="25" fillId="2" borderId="3" xfId="0" applyNumberFormat="1" applyFont="1" applyFill="1" applyBorder="1"/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65" fontId="18" fillId="3" borderId="4" xfId="0" applyNumberFormat="1" applyFont="1" applyFill="1" applyBorder="1" applyAlignment="1">
      <alignment horizontal="center" vertical="center" wrapText="1"/>
    </xf>
    <xf numFmtId="165" fontId="18" fillId="3" borderId="9" xfId="0" applyNumberFormat="1" applyFont="1" applyFill="1" applyBorder="1" applyAlignment="1">
      <alignment horizontal="center" vertical="center" wrapText="1"/>
    </xf>
    <xf numFmtId="165" fontId="18" fillId="3" borderId="8" xfId="0" applyNumberFormat="1" applyFont="1" applyFill="1" applyBorder="1" applyAlignment="1">
      <alignment horizontal="center" vertical="center" wrapText="1"/>
    </xf>
    <xf numFmtId="2" fontId="18" fillId="3" borderId="4" xfId="0" applyNumberFormat="1" applyFont="1" applyFill="1" applyBorder="1" applyAlignment="1">
      <alignment horizontal="left" vertical="center" wrapText="1"/>
    </xf>
    <xf numFmtId="2" fontId="18" fillId="3" borderId="9" xfId="0" applyNumberFormat="1" applyFont="1" applyFill="1" applyBorder="1" applyAlignment="1">
      <alignment horizontal="left" vertical="center" wrapText="1"/>
    </xf>
    <xf numFmtId="2" fontId="18" fillId="3" borderId="8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18" fillId="3" borderId="4" xfId="0" applyNumberFormat="1" applyFont="1" applyFill="1" applyBorder="1" applyAlignment="1">
      <alignment horizontal="left" vertical="center" wrapText="1"/>
    </xf>
    <xf numFmtId="0" fontId="18" fillId="3" borderId="8" xfId="0" applyNumberFormat="1" applyFont="1" applyFill="1" applyBorder="1" applyAlignment="1">
      <alignment horizontal="left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2" fontId="18" fillId="3" borderId="4" xfId="0" applyNumberFormat="1" applyFont="1" applyFill="1" applyBorder="1" applyAlignment="1">
      <alignment horizontal="center" vertical="center" wrapText="1"/>
    </xf>
    <xf numFmtId="2" fontId="18" fillId="3" borderId="9" xfId="0" applyNumberFormat="1" applyFont="1" applyFill="1" applyBorder="1" applyAlignment="1">
      <alignment horizontal="center" vertical="center" wrapText="1"/>
    </xf>
    <xf numFmtId="2" fontId="18" fillId="3" borderId="8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5" xfId="6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4"/>
  <sheetViews>
    <sheetView tabSelected="1"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4" sqref="B34"/>
    </sheetView>
  </sheetViews>
  <sheetFormatPr defaultRowHeight="15" x14ac:dyDescent="0.25"/>
  <cols>
    <col min="1" max="1" width="4.140625" style="36" customWidth="1"/>
    <col min="2" max="2" width="32.42578125" style="37" customWidth="1"/>
    <col min="3" max="3" width="22.7109375" style="1" customWidth="1"/>
    <col min="4" max="4" width="11.42578125" style="1" customWidth="1"/>
    <col min="5" max="5" width="12.140625" style="38" customWidth="1"/>
    <col min="6" max="6" width="10.28515625" style="38" hidden="1" customWidth="1"/>
    <col min="7" max="7" width="9.140625" style="39" hidden="1" customWidth="1"/>
    <col min="8" max="8" width="9" style="38" customWidth="1"/>
    <col min="9" max="9" width="9.140625" style="38" hidden="1" customWidth="1"/>
    <col min="10" max="10" width="9.140625" style="39" hidden="1" customWidth="1"/>
    <col min="11" max="11" width="8.7109375" style="38" customWidth="1"/>
    <col min="12" max="12" width="9.140625" style="38" hidden="1" customWidth="1"/>
    <col min="13" max="13" width="7.42578125" style="39" hidden="1" customWidth="1"/>
    <col min="14" max="14" width="8" style="40" customWidth="1"/>
    <col min="15" max="15" width="9.140625" style="40" hidden="1" customWidth="1"/>
    <col min="16" max="16" width="7.42578125" style="41" bestFit="1" customWidth="1"/>
    <col min="17" max="17" width="9.140625" style="40" customWidth="1"/>
    <col min="18" max="18" width="9" style="40" hidden="1" customWidth="1"/>
    <col min="19" max="19" width="10.28515625" style="40" hidden="1" customWidth="1"/>
    <col min="20" max="20" width="22.140625" style="1" customWidth="1"/>
    <col min="21" max="21" width="20.7109375" style="1" customWidth="1"/>
    <col min="22" max="252" width="9.140625" style="1"/>
    <col min="253" max="253" width="3.85546875" style="1" customWidth="1"/>
    <col min="254" max="254" width="27.140625" style="1" customWidth="1"/>
    <col min="255" max="255" width="23.85546875" style="1" customWidth="1"/>
    <col min="256" max="256" width="9.140625" style="1"/>
    <col min="257" max="257" width="9.140625" style="1" customWidth="1"/>
    <col min="258" max="258" width="9.140625" style="1"/>
    <col min="259" max="259" width="9.140625" style="1" customWidth="1"/>
    <col min="260" max="262" width="9.140625" style="1"/>
    <col min="263" max="263" width="9.140625" style="1" customWidth="1"/>
    <col min="264" max="264" width="9.140625" style="1"/>
    <col min="265" max="266" width="9.140625" style="1" customWidth="1"/>
    <col min="267" max="267" width="9.140625" style="1"/>
    <col min="268" max="269" width="9.140625" style="1" customWidth="1"/>
    <col min="270" max="270" width="9.140625" style="1"/>
    <col min="271" max="272" width="9.140625" style="1" customWidth="1"/>
    <col min="273" max="273" width="9.140625" style="1"/>
    <col min="274" max="274" width="9.140625" style="1" customWidth="1"/>
    <col min="275" max="275" width="23.85546875" style="1" customWidth="1"/>
    <col min="276" max="276" width="22.42578125" style="1" customWidth="1"/>
    <col min="277" max="508" width="9.140625" style="1"/>
    <col min="509" max="509" width="3.85546875" style="1" customWidth="1"/>
    <col min="510" max="510" width="27.140625" style="1" customWidth="1"/>
    <col min="511" max="511" width="23.85546875" style="1" customWidth="1"/>
    <col min="512" max="512" width="9.140625" style="1"/>
    <col min="513" max="513" width="9.140625" style="1" customWidth="1"/>
    <col min="514" max="514" width="9.140625" style="1"/>
    <col min="515" max="515" width="9.140625" style="1" customWidth="1"/>
    <col min="516" max="518" width="9.140625" style="1"/>
    <col min="519" max="519" width="9.140625" style="1" customWidth="1"/>
    <col min="520" max="520" width="9.140625" style="1"/>
    <col min="521" max="522" width="9.140625" style="1" customWidth="1"/>
    <col min="523" max="523" width="9.140625" style="1"/>
    <col min="524" max="525" width="9.140625" style="1" customWidth="1"/>
    <col min="526" max="526" width="9.140625" style="1"/>
    <col min="527" max="528" width="9.140625" style="1" customWidth="1"/>
    <col min="529" max="529" width="9.140625" style="1"/>
    <col min="530" max="530" width="9.140625" style="1" customWidth="1"/>
    <col min="531" max="531" width="23.85546875" style="1" customWidth="1"/>
    <col min="532" max="532" width="22.42578125" style="1" customWidth="1"/>
    <col min="533" max="764" width="9.140625" style="1"/>
    <col min="765" max="765" width="3.85546875" style="1" customWidth="1"/>
    <col min="766" max="766" width="27.140625" style="1" customWidth="1"/>
    <col min="767" max="767" width="23.85546875" style="1" customWidth="1"/>
    <col min="768" max="768" width="9.140625" style="1"/>
    <col min="769" max="769" width="9.140625" style="1" customWidth="1"/>
    <col min="770" max="770" width="9.140625" style="1"/>
    <col min="771" max="771" width="9.140625" style="1" customWidth="1"/>
    <col min="772" max="774" width="9.140625" style="1"/>
    <col min="775" max="775" width="9.140625" style="1" customWidth="1"/>
    <col min="776" max="776" width="9.140625" style="1"/>
    <col min="777" max="778" width="9.140625" style="1" customWidth="1"/>
    <col min="779" max="779" width="9.140625" style="1"/>
    <col min="780" max="781" width="9.140625" style="1" customWidth="1"/>
    <col min="782" max="782" width="9.140625" style="1"/>
    <col min="783" max="784" width="9.140625" style="1" customWidth="1"/>
    <col min="785" max="785" width="9.140625" style="1"/>
    <col min="786" max="786" width="9.140625" style="1" customWidth="1"/>
    <col min="787" max="787" width="23.85546875" style="1" customWidth="1"/>
    <col min="788" max="788" width="22.42578125" style="1" customWidth="1"/>
    <col min="789" max="1020" width="9.140625" style="1"/>
    <col min="1021" max="1021" width="3.85546875" style="1" customWidth="1"/>
    <col min="1022" max="1022" width="27.140625" style="1" customWidth="1"/>
    <col min="1023" max="1023" width="23.85546875" style="1" customWidth="1"/>
    <col min="1024" max="1024" width="9.140625" style="1"/>
    <col min="1025" max="1025" width="9.140625" style="1" customWidth="1"/>
    <col min="1026" max="1026" width="9.140625" style="1"/>
    <col min="1027" max="1027" width="9.140625" style="1" customWidth="1"/>
    <col min="1028" max="1030" width="9.140625" style="1"/>
    <col min="1031" max="1031" width="9.140625" style="1" customWidth="1"/>
    <col min="1032" max="1032" width="9.140625" style="1"/>
    <col min="1033" max="1034" width="9.140625" style="1" customWidth="1"/>
    <col min="1035" max="1035" width="9.140625" style="1"/>
    <col min="1036" max="1037" width="9.140625" style="1" customWidth="1"/>
    <col min="1038" max="1038" width="9.140625" style="1"/>
    <col min="1039" max="1040" width="9.140625" style="1" customWidth="1"/>
    <col min="1041" max="1041" width="9.140625" style="1"/>
    <col min="1042" max="1042" width="9.140625" style="1" customWidth="1"/>
    <col min="1043" max="1043" width="23.85546875" style="1" customWidth="1"/>
    <col min="1044" max="1044" width="22.42578125" style="1" customWidth="1"/>
    <col min="1045" max="1276" width="9.140625" style="1"/>
    <col min="1277" max="1277" width="3.85546875" style="1" customWidth="1"/>
    <col min="1278" max="1278" width="27.140625" style="1" customWidth="1"/>
    <col min="1279" max="1279" width="23.85546875" style="1" customWidth="1"/>
    <col min="1280" max="1280" width="9.140625" style="1"/>
    <col min="1281" max="1281" width="9.140625" style="1" customWidth="1"/>
    <col min="1282" max="1282" width="9.140625" style="1"/>
    <col min="1283" max="1283" width="9.140625" style="1" customWidth="1"/>
    <col min="1284" max="1286" width="9.140625" style="1"/>
    <col min="1287" max="1287" width="9.140625" style="1" customWidth="1"/>
    <col min="1288" max="1288" width="9.140625" style="1"/>
    <col min="1289" max="1290" width="9.140625" style="1" customWidth="1"/>
    <col min="1291" max="1291" width="9.140625" style="1"/>
    <col min="1292" max="1293" width="9.140625" style="1" customWidth="1"/>
    <col min="1294" max="1294" width="9.140625" style="1"/>
    <col min="1295" max="1296" width="9.140625" style="1" customWidth="1"/>
    <col min="1297" max="1297" width="9.140625" style="1"/>
    <col min="1298" max="1298" width="9.140625" style="1" customWidth="1"/>
    <col min="1299" max="1299" width="23.85546875" style="1" customWidth="1"/>
    <col min="1300" max="1300" width="22.42578125" style="1" customWidth="1"/>
    <col min="1301" max="1532" width="9.140625" style="1"/>
    <col min="1533" max="1533" width="3.85546875" style="1" customWidth="1"/>
    <col min="1534" max="1534" width="27.140625" style="1" customWidth="1"/>
    <col min="1535" max="1535" width="23.85546875" style="1" customWidth="1"/>
    <col min="1536" max="1536" width="9.140625" style="1"/>
    <col min="1537" max="1537" width="9.140625" style="1" customWidth="1"/>
    <col min="1538" max="1538" width="9.140625" style="1"/>
    <col min="1539" max="1539" width="9.140625" style="1" customWidth="1"/>
    <col min="1540" max="1542" width="9.140625" style="1"/>
    <col min="1543" max="1543" width="9.140625" style="1" customWidth="1"/>
    <col min="1544" max="1544" width="9.140625" style="1"/>
    <col min="1545" max="1546" width="9.140625" style="1" customWidth="1"/>
    <col min="1547" max="1547" width="9.140625" style="1"/>
    <col min="1548" max="1549" width="9.140625" style="1" customWidth="1"/>
    <col min="1550" max="1550" width="9.140625" style="1"/>
    <col min="1551" max="1552" width="9.140625" style="1" customWidth="1"/>
    <col min="1553" max="1553" width="9.140625" style="1"/>
    <col min="1554" max="1554" width="9.140625" style="1" customWidth="1"/>
    <col min="1555" max="1555" width="23.85546875" style="1" customWidth="1"/>
    <col min="1556" max="1556" width="22.42578125" style="1" customWidth="1"/>
    <col min="1557" max="1788" width="9.140625" style="1"/>
    <col min="1789" max="1789" width="3.85546875" style="1" customWidth="1"/>
    <col min="1790" max="1790" width="27.140625" style="1" customWidth="1"/>
    <col min="1791" max="1791" width="23.85546875" style="1" customWidth="1"/>
    <col min="1792" max="1792" width="9.140625" style="1"/>
    <col min="1793" max="1793" width="9.140625" style="1" customWidth="1"/>
    <col min="1794" max="1794" width="9.140625" style="1"/>
    <col min="1795" max="1795" width="9.140625" style="1" customWidth="1"/>
    <col min="1796" max="1798" width="9.140625" style="1"/>
    <col min="1799" max="1799" width="9.140625" style="1" customWidth="1"/>
    <col min="1800" max="1800" width="9.140625" style="1"/>
    <col min="1801" max="1802" width="9.140625" style="1" customWidth="1"/>
    <col min="1803" max="1803" width="9.140625" style="1"/>
    <col min="1804" max="1805" width="9.140625" style="1" customWidth="1"/>
    <col min="1806" max="1806" width="9.140625" style="1"/>
    <col min="1807" max="1808" width="9.140625" style="1" customWidth="1"/>
    <col min="1809" max="1809" width="9.140625" style="1"/>
    <col min="1810" max="1810" width="9.140625" style="1" customWidth="1"/>
    <col min="1811" max="1811" width="23.85546875" style="1" customWidth="1"/>
    <col min="1812" max="1812" width="22.42578125" style="1" customWidth="1"/>
    <col min="1813" max="2044" width="9.140625" style="1"/>
    <col min="2045" max="2045" width="3.85546875" style="1" customWidth="1"/>
    <col min="2046" max="2046" width="27.140625" style="1" customWidth="1"/>
    <col min="2047" max="2047" width="23.85546875" style="1" customWidth="1"/>
    <col min="2048" max="2048" width="9.140625" style="1"/>
    <col min="2049" max="2049" width="9.140625" style="1" customWidth="1"/>
    <col min="2050" max="2050" width="9.140625" style="1"/>
    <col min="2051" max="2051" width="9.140625" style="1" customWidth="1"/>
    <col min="2052" max="2054" width="9.140625" style="1"/>
    <col min="2055" max="2055" width="9.140625" style="1" customWidth="1"/>
    <col min="2056" max="2056" width="9.140625" style="1"/>
    <col min="2057" max="2058" width="9.140625" style="1" customWidth="1"/>
    <col min="2059" max="2059" width="9.140625" style="1"/>
    <col min="2060" max="2061" width="9.140625" style="1" customWidth="1"/>
    <col min="2062" max="2062" width="9.140625" style="1"/>
    <col min="2063" max="2064" width="9.140625" style="1" customWidth="1"/>
    <col min="2065" max="2065" width="9.140625" style="1"/>
    <col min="2066" max="2066" width="9.140625" style="1" customWidth="1"/>
    <col min="2067" max="2067" width="23.85546875" style="1" customWidth="1"/>
    <col min="2068" max="2068" width="22.42578125" style="1" customWidth="1"/>
    <col min="2069" max="2300" width="9.140625" style="1"/>
    <col min="2301" max="2301" width="3.85546875" style="1" customWidth="1"/>
    <col min="2302" max="2302" width="27.140625" style="1" customWidth="1"/>
    <col min="2303" max="2303" width="23.85546875" style="1" customWidth="1"/>
    <col min="2304" max="2304" width="9.140625" style="1"/>
    <col min="2305" max="2305" width="9.140625" style="1" customWidth="1"/>
    <col min="2306" max="2306" width="9.140625" style="1"/>
    <col min="2307" max="2307" width="9.140625" style="1" customWidth="1"/>
    <col min="2308" max="2310" width="9.140625" style="1"/>
    <col min="2311" max="2311" width="9.140625" style="1" customWidth="1"/>
    <col min="2312" max="2312" width="9.140625" style="1"/>
    <col min="2313" max="2314" width="9.140625" style="1" customWidth="1"/>
    <col min="2315" max="2315" width="9.140625" style="1"/>
    <col min="2316" max="2317" width="9.140625" style="1" customWidth="1"/>
    <col min="2318" max="2318" width="9.140625" style="1"/>
    <col min="2319" max="2320" width="9.140625" style="1" customWidth="1"/>
    <col min="2321" max="2321" width="9.140625" style="1"/>
    <col min="2322" max="2322" width="9.140625" style="1" customWidth="1"/>
    <col min="2323" max="2323" width="23.85546875" style="1" customWidth="1"/>
    <col min="2324" max="2324" width="22.42578125" style="1" customWidth="1"/>
    <col min="2325" max="2556" width="9.140625" style="1"/>
    <col min="2557" max="2557" width="3.85546875" style="1" customWidth="1"/>
    <col min="2558" max="2558" width="27.140625" style="1" customWidth="1"/>
    <col min="2559" max="2559" width="23.85546875" style="1" customWidth="1"/>
    <col min="2560" max="2560" width="9.140625" style="1"/>
    <col min="2561" max="2561" width="9.140625" style="1" customWidth="1"/>
    <col min="2562" max="2562" width="9.140625" style="1"/>
    <col min="2563" max="2563" width="9.140625" style="1" customWidth="1"/>
    <col min="2564" max="2566" width="9.140625" style="1"/>
    <col min="2567" max="2567" width="9.140625" style="1" customWidth="1"/>
    <col min="2568" max="2568" width="9.140625" style="1"/>
    <col min="2569" max="2570" width="9.140625" style="1" customWidth="1"/>
    <col min="2571" max="2571" width="9.140625" style="1"/>
    <col min="2572" max="2573" width="9.140625" style="1" customWidth="1"/>
    <col min="2574" max="2574" width="9.140625" style="1"/>
    <col min="2575" max="2576" width="9.140625" style="1" customWidth="1"/>
    <col min="2577" max="2577" width="9.140625" style="1"/>
    <col min="2578" max="2578" width="9.140625" style="1" customWidth="1"/>
    <col min="2579" max="2579" width="23.85546875" style="1" customWidth="1"/>
    <col min="2580" max="2580" width="22.42578125" style="1" customWidth="1"/>
    <col min="2581" max="2812" width="9.140625" style="1"/>
    <col min="2813" max="2813" width="3.85546875" style="1" customWidth="1"/>
    <col min="2814" max="2814" width="27.140625" style="1" customWidth="1"/>
    <col min="2815" max="2815" width="23.85546875" style="1" customWidth="1"/>
    <col min="2816" max="2816" width="9.140625" style="1"/>
    <col min="2817" max="2817" width="9.140625" style="1" customWidth="1"/>
    <col min="2818" max="2818" width="9.140625" style="1"/>
    <col min="2819" max="2819" width="9.140625" style="1" customWidth="1"/>
    <col min="2820" max="2822" width="9.140625" style="1"/>
    <col min="2823" max="2823" width="9.140625" style="1" customWidth="1"/>
    <col min="2824" max="2824" width="9.140625" style="1"/>
    <col min="2825" max="2826" width="9.140625" style="1" customWidth="1"/>
    <col min="2827" max="2827" width="9.140625" style="1"/>
    <col min="2828" max="2829" width="9.140625" style="1" customWidth="1"/>
    <col min="2830" max="2830" width="9.140625" style="1"/>
    <col min="2831" max="2832" width="9.140625" style="1" customWidth="1"/>
    <col min="2833" max="2833" width="9.140625" style="1"/>
    <col min="2834" max="2834" width="9.140625" style="1" customWidth="1"/>
    <col min="2835" max="2835" width="23.85546875" style="1" customWidth="1"/>
    <col min="2836" max="2836" width="22.42578125" style="1" customWidth="1"/>
    <col min="2837" max="3068" width="9.140625" style="1"/>
    <col min="3069" max="3069" width="3.85546875" style="1" customWidth="1"/>
    <col min="3070" max="3070" width="27.140625" style="1" customWidth="1"/>
    <col min="3071" max="3071" width="23.85546875" style="1" customWidth="1"/>
    <col min="3072" max="3072" width="9.140625" style="1"/>
    <col min="3073" max="3073" width="9.140625" style="1" customWidth="1"/>
    <col min="3074" max="3074" width="9.140625" style="1"/>
    <col min="3075" max="3075" width="9.140625" style="1" customWidth="1"/>
    <col min="3076" max="3078" width="9.140625" style="1"/>
    <col min="3079" max="3079" width="9.140625" style="1" customWidth="1"/>
    <col min="3080" max="3080" width="9.140625" style="1"/>
    <col min="3081" max="3082" width="9.140625" style="1" customWidth="1"/>
    <col min="3083" max="3083" width="9.140625" style="1"/>
    <col min="3084" max="3085" width="9.140625" style="1" customWidth="1"/>
    <col min="3086" max="3086" width="9.140625" style="1"/>
    <col min="3087" max="3088" width="9.140625" style="1" customWidth="1"/>
    <col min="3089" max="3089" width="9.140625" style="1"/>
    <col min="3090" max="3090" width="9.140625" style="1" customWidth="1"/>
    <col min="3091" max="3091" width="23.85546875" style="1" customWidth="1"/>
    <col min="3092" max="3092" width="22.42578125" style="1" customWidth="1"/>
    <col min="3093" max="3324" width="9.140625" style="1"/>
    <col min="3325" max="3325" width="3.85546875" style="1" customWidth="1"/>
    <col min="3326" max="3326" width="27.140625" style="1" customWidth="1"/>
    <col min="3327" max="3327" width="23.85546875" style="1" customWidth="1"/>
    <col min="3328" max="3328" width="9.140625" style="1"/>
    <col min="3329" max="3329" width="9.140625" style="1" customWidth="1"/>
    <col min="3330" max="3330" width="9.140625" style="1"/>
    <col min="3331" max="3331" width="9.140625" style="1" customWidth="1"/>
    <col min="3332" max="3334" width="9.140625" style="1"/>
    <col min="3335" max="3335" width="9.140625" style="1" customWidth="1"/>
    <col min="3336" max="3336" width="9.140625" style="1"/>
    <col min="3337" max="3338" width="9.140625" style="1" customWidth="1"/>
    <col min="3339" max="3339" width="9.140625" style="1"/>
    <col min="3340" max="3341" width="9.140625" style="1" customWidth="1"/>
    <col min="3342" max="3342" width="9.140625" style="1"/>
    <col min="3343" max="3344" width="9.140625" style="1" customWidth="1"/>
    <col min="3345" max="3345" width="9.140625" style="1"/>
    <col min="3346" max="3346" width="9.140625" style="1" customWidth="1"/>
    <col min="3347" max="3347" width="23.85546875" style="1" customWidth="1"/>
    <col min="3348" max="3348" width="22.42578125" style="1" customWidth="1"/>
    <col min="3349" max="3580" width="9.140625" style="1"/>
    <col min="3581" max="3581" width="3.85546875" style="1" customWidth="1"/>
    <col min="3582" max="3582" width="27.140625" style="1" customWidth="1"/>
    <col min="3583" max="3583" width="23.85546875" style="1" customWidth="1"/>
    <col min="3584" max="3584" width="9.140625" style="1"/>
    <col min="3585" max="3585" width="9.140625" style="1" customWidth="1"/>
    <col min="3586" max="3586" width="9.140625" style="1"/>
    <col min="3587" max="3587" width="9.140625" style="1" customWidth="1"/>
    <col min="3588" max="3590" width="9.140625" style="1"/>
    <col min="3591" max="3591" width="9.140625" style="1" customWidth="1"/>
    <col min="3592" max="3592" width="9.140625" style="1"/>
    <col min="3593" max="3594" width="9.140625" style="1" customWidth="1"/>
    <col min="3595" max="3595" width="9.140625" style="1"/>
    <col min="3596" max="3597" width="9.140625" style="1" customWidth="1"/>
    <col min="3598" max="3598" width="9.140625" style="1"/>
    <col min="3599" max="3600" width="9.140625" style="1" customWidth="1"/>
    <col min="3601" max="3601" width="9.140625" style="1"/>
    <col min="3602" max="3602" width="9.140625" style="1" customWidth="1"/>
    <col min="3603" max="3603" width="23.85546875" style="1" customWidth="1"/>
    <col min="3604" max="3604" width="22.42578125" style="1" customWidth="1"/>
    <col min="3605" max="3836" width="9.140625" style="1"/>
    <col min="3837" max="3837" width="3.85546875" style="1" customWidth="1"/>
    <col min="3838" max="3838" width="27.140625" style="1" customWidth="1"/>
    <col min="3839" max="3839" width="23.85546875" style="1" customWidth="1"/>
    <col min="3840" max="3840" width="9.140625" style="1"/>
    <col min="3841" max="3841" width="9.140625" style="1" customWidth="1"/>
    <col min="3842" max="3842" width="9.140625" style="1"/>
    <col min="3843" max="3843" width="9.140625" style="1" customWidth="1"/>
    <col min="3844" max="3846" width="9.140625" style="1"/>
    <col min="3847" max="3847" width="9.140625" style="1" customWidth="1"/>
    <col min="3848" max="3848" width="9.140625" style="1"/>
    <col min="3849" max="3850" width="9.140625" style="1" customWidth="1"/>
    <col min="3851" max="3851" width="9.140625" style="1"/>
    <col min="3852" max="3853" width="9.140625" style="1" customWidth="1"/>
    <col min="3854" max="3854" width="9.140625" style="1"/>
    <col min="3855" max="3856" width="9.140625" style="1" customWidth="1"/>
    <col min="3857" max="3857" width="9.140625" style="1"/>
    <col min="3858" max="3858" width="9.140625" style="1" customWidth="1"/>
    <col min="3859" max="3859" width="23.85546875" style="1" customWidth="1"/>
    <col min="3860" max="3860" width="22.42578125" style="1" customWidth="1"/>
    <col min="3861" max="4092" width="9.140625" style="1"/>
    <col min="4093" max="4093" width="3.85546875" style="1" customWidth="1"/>
    <col min="4094" max="4094" width="27.140625" style="1" customWidth="1"/>
    <col min="4095" max="4095" width="23.85546875" style="1" customWidth="1"/>
    <col min="4096" max="4096" width="9.140625" style="1"/>
    <col min="4097" max="4097" width="9.140625" style="1" customWidth="1"/>
    <col min="4098" max="4098" width="9.140625" style="1"/>
    <col min="4099" max="4099" width="9.140625" style="1" customWidth="1"/>
    <col min="4100" max="4102" width="9.140625" style="1"/>
    <col min="4103" max="4103" width="9.140625" style="1" customWidth="1"/>
    <col min="4104" max="4104" width="9.140625" style="1"/>
    <col min="4105" max="4106" width="9.140625" style="1" customWidth="1"/>
    <col min="4107" max="4107" width="9.140625" style="1"/>
    <col min="4108" max="4109" width="9.140625" style="1" customWidth="1"/>
    <col min="4110" max="4110" width="9.140625" style="1"/>
    <col min="4111" max="4112" width="9.140625" style="1" customWidth="1"/>
    <col min="4113" max="4113" width="9.140625" style="1"/>
    <col min="4114" max="4114" width="9.140625" style="1" customWidth="1"/>
    <col min="4115" max="4115" width="23.85546875" style="1" customWidth="1"/>
    <col min="4116" max="4116" width="22.42578125" style="1" customWidth="1"/>
    <col min="4117" max="4348" width="9.140625" style="1"/>
    <col min="4349" max="4349" width="3.85546875" style="1" customWidth="1"/>
    <col min="4350" max="4350" width="27.140625" style="1" customWidth="1"/>
    <col min="4351" max="4351" width="23.85546875" style="1" customWidth="1"/>
    <col min="4352" max="4352" width="9.140625" style="1"/>
    <col min="4353" max="4353" width="9.140625" style="1" customWidth="1"/>
    <col min="4354" max="4354" width="9.140625" style="1"/>
    <col min="4355" max="4355" width="9.140625" style="1" customWidth="1"/>
    <col min="4356" max="4358" width="9.140625" style="1"/>
    <col min="4359" max="4359" width="9.140625" style="1" customWidth="1"/>
    <col min="4360" max="4360" width="9.140625" style="1"/>
    <col min="4361" max="4362" width="9.140625" style="1" customWidth="1"/>
    <col min="4363" max="4363" width="9.140625" style="1"/>
    <col min="4364" max="4365" width="9.140625" style="1" customWidth="1"/>
    <col min="4366" max="4366" width="9.140625" style="1"/>
    <col min="4367" max="4368" width="9.140625" style="1" customWidth="1"/>
    <col min="4369" max="4369" width="9.140625" style="1"/>
    <col min="4370" max="4370" width="9.140625" style="1" customWidth="1"/>
    <col min="4371" max="4371" width="23.85546875" style="1" customWidth="1"/>
    <col min="4372" max="4372" width="22.42578125" style="1" customWidth="1"/>
    <col min="4373" max="4604" width="9.140625" style="1"/>
    <col min="4605" max="4605" width="3.85546875" style="1" customWidth="1"/>
    <col min="4606" max="4606" width="27.140625" style="1" customWidth="1"/>
    <col min="4607" max="4607" width="23.85546875" style="1" customWidth="1"/>
    <col min="4608" max="4608" width="9.140625" style="1"/>
    <col min="4609" max="4609" width="9.140625" style="1" customWidth="1"/>
    <col min="4610" max="4610" width="9.140625" style="1"/>
    <col min="4611" max="4611" width="9.140625" style="1" customWidth="1"/>
    <col min="4612" max="4614" width="9.140625" style="1"/>
    <col min="4615" max="4615" width="9.140625" style="1" customWidth="1"/>
    <col min="4616" max="4616" width="9.140625" style="1"/>
    <col min="4617" max="4618" width="9.140625" style="1" customWidth="1"/>
    <col min="4619" max="4619" width="9.140625" style="1"/>
    <col min="4620" max="4621" width="9.140625" style="1" customWidth="1"/>
    <col min="4622" max="4622" width="9.140625" style="1"/>
    <col min="4623" max="4624" width="9.140625" style="1" customWidth="1"/>
    <col min="4625" max="4625" width="9.140625" style="1"/>
    <col min="4626" max="4626" width="9.140625" style="1" customWidth="1"/>
    <col min="4627" max="4627" width="23.85546875" style="1" customWidth="1"/>
    <col min="4628" max="4628" width="22.42578125" style="1" customWidth="1"/>
    <col min="4629" max="4860" width="9.140625" style="1"/>
    <col min="4861" max="4861" width="3.85546875" style="1" customWidth="1"/>
    <col min="4862" max="4862" width="27.140625" style="1" customWidth="1"/>
    <col min="4863" max="4863" width="23.85546875" style="1" customWidth="1"/>
    <col min="4864" max="4864" width="9.140625" style="1"/>
    <col min="4865" max="4865" width="9.140625" style="1" customWidth="1"/>
    <col min="4866" max="4866" width="9.140625" style="1"/>
    <col min="4867" max="4867" width="9.140625" style="1" customWidth="1"/>
    <col min="4868" max="4870" width="9.140625" style="1"/>
    <col min="4871" max="4871" width="9.140625" style="1" customWidth="1"/>
    <col min="4872" max="4872" width="9.140625" style="1"/>
    <col min="4873" max="4874" width="9.140625" style="1" customWidth="1"/>
    <col min="4875" max="4875" width="9.140625" style="1"/>
    <col min="4876" max="4877" width="9.140625" style="1" customWidth="1"/>
    <col min="4878" max="4878" width="9.140625" style="1"/>
    <col min="4879" max="4880" width="9.140625" style="1" customWidth="1"/>
    <col min="4881" max="4881" width="9.140625" style="1"/>
    <col min="4882" max="4882" width="9.140625" style="1" customWidth="1"/>
    <col min="4883" max="4883" width="23.85546875" style="1" customWidth="1"/>
    <col min="4884" max="4884" width="22.42578125" style="1" customWidth="1"/>
    <col min="4885" max="5116" width="9.140625" style="1"/>
    <col min="5117" max="5117" width="3.85546875" style="1" customWidth="1"/>
    <col min="5118" max="5118" width="27.140625" style="1" customWidth="1"/>
    <col min="5119" max="5119" width="23.85546875" style="1" customWidth="1"/>
    <col min="5120" max="5120" width="9.140625" style="1"/>
    <col min="5121" max="5121" width="9.140625" style="1" customWidth="1"/>
    <col min="5122" max="5122" width="9.140625" style="1"/>
    <col min="5123" max="5123" width="9.140625" style="1" customWidth="1"/>
    <col min="5124" max="5126" width="9.140625" style="1"/>
    <col min="5127" max="5127" width="9.140625" style="1" customWidth="1"/>
    <col min="5128" max="5128" width="9.140625" style="1"/>
    <col min="5129" max="5130" width="9.140625" style="1" customWidth="1"/>
    <col min="5131" max="5131" width="9.140625" style="1"/>
    <col min="5132" max="5133" width="9.140625" style="1" customWidth="1"/>
    <col min="5134" max="5134" width="9.140625" style="1"/>
    <col min="5135" max="5136" width="9.140625" style="1" customWidth="1"/>
    <col min="5137" max="5137" width="9.140625" style="1"/>
    <col min="5138" max="5138" width="9.140625" style="1" customWidth="1"/>
    <col min="5139" max="5139" width="23.85546875" style="1" customWidth="1"/>
    <col min="5140" max="5140" width="22.42578125" style="1" customWidth="1"/>
    <col min="5141" max="5372" width="9.140625" style="1"/>
    <col min="5373" max="5373" width="3.85546875" style="1" customWidth="1"/>
    <col min="5374" max="5374" width="27.140625" style="1" customWidth="1"/>
    <col min="5375" max="5375" width="23.85546875" style="1" customWidth="1"/>
    <col min="5376" max="5376" width="9.140625" style="1"/>
    <col min="5377" max="5377" width="9.140625" style="1" customWidth="1"/>
    <col min="5378" max="5378" width="9.140625" style="1"/>
    <col min="5379" max="5379" width="9.140625" style="1" customWidth="1"/>
    <col min="5380" max="5382" width="9.140625" style="1"/>
    <col min="5383" max="5383" width="9.140625" style="1" customWidth="1"/>
    <col min="5384" max="5384" width="9.140625" style="1"/>
    <col min="5385" max="5386" width="9.140625" style="1" customWidth="1"/>
    <col min="5387" max="5387" width="9.140625" style="1"/>
    <col min="5388" max="5389" width="9.140625" style="1" customWidth="1"/>
    <col min="5390" max="5390" width="9.140625" style="1"/>
    <col min="5391" max="5392" width="9.140625" style="1" customWidth="1"/>
    <col min="5393" max="5393" width="9.140625" style="1"/>
    <col min="5394" max="5394" width="9.140625" style="1" customWidth="1"/>
    <col min="5395" max="5395" width="23.85546875" style="1" customWidth="1"/>
    <col min="5396" max="5396" width="22.42578125" style="1" customWidth="1"/>
    <col min="5397" max="5628" width="9.140625" style="1"/>
    <col min="5629" max="5629" width="3.85546875" style="1" customWidth="1"/>
    <col min="5630" max="5630" width="27.140625" style="1" customWidth="1"/>
    <col min="5631" max="5631" width="23.85546875" style="1" customWidth="1"/>
    <col min="5632" max="5632" width="9.140625" style="1"/>
    <col min="5633" max="5633" width="9.140625" style="1" customWidth="1"/>
    <col min="5634" max="5634" width="9.140625" style="1"/>
    <col min="5635" max="5635" width="9.140625" style="1" customWidth="1"/>
    <col min="5636" max="5638" width="9.140625" style="1"/>
    <col min="5639" max="5639" width="9.140625" style="1" customWidth="1"/>
    <col min="5640" max="5640" width="9.140625" style="1"/>
    <col min="5641" max="5642" width="9.140625" style="1" customWidth="1"/>
    <col min="5643" max="5643" width="9.140625" style="1"/>
    <col min="5644" max="5645" width="9.140625" style="1" customWidth="1"/>
    <col min="5646" max="5646" width="9.140625" style="1"/>
    <col min="5647" max="5648" width="9.140625" style="1" customWidth="1"/>
    <col min="5649" max="5649" width="9.140625" style="1"/>
    <col min="5650" max="5650" width="9.140625" style="1" customWidth="1"/>
    <col min="5651" max="5651" width="23.85546875" style="1" customWidth="1"/>
    <col min="5652" max="5652" width="22.42578125" style="1" customWidth="1"/>
    <col min="5653" max="5884" width="9.140625" style="1"/>
    <col min="5885" max="5885" width="3.85546875" style="1" customWidth="1"/>
    <col min="5886" max="5886" width="27.140625" style="1" customWidth="1"/>
    <col min="5887" max="5887" width="23.85546875" style="1" customWidth="1"/>
    <col min="5888" max="5888" width="9.140625" style="1"/>
    <col min="5889" max="5889" width="9.140625" style="1" customWidth="1"/>
    <col min="5890" max="5890" width="9.140625" style="1"/>
    <col min="5891" max="5891" width="9.140625" style="1" customWidth="1"/>
    <col min="5892" max="5894" width="9.140625" style="1"/>
    <col min="5895" max="5895" width="9.140625" style="1" customWidth="1"/>
    <col min="5896" max="5896" width="9.140625" style="1"/>
    <col min="5897" max="5898" width="9.140625" style="1" customWidth="1"/>
    <col min="5899" max="5899" width="9.140625" style="1"/>
    <col min="5900" max="5901" width="9.140625" style="1" customWidth="1"/>
    <col min="5902" max="5902" width="9.140625" style="1"/>
    <col min="5903" max="5904" width="9.140625" style="1" customWidth="1"/>
    <col min="5905" max="5905" width="9.140625" style="1"/>
    <col min="5906" max="5906" width="9.140625" style="1" customWidth="1"/>
    <col min="5907" max="5907" width="23.85546875" style="1" customWidth="1"/>
    <col min="5908" max="5908" width="22.42578125" style="1" customWidth="1"/>
    <col min="5909" max="6140" width="9.140625" style="1"/>
    <col min="6141" max="6141" width="3.85546875" style="1" customWidth="1"/>
    <col min="6142" max="6142" width="27.140625" style="1" customWidth="1"/>
    <col min="6143" max="6143" width="23.85546875" style="1" customWidth="1"/>
    <col min="6144" max="6144" width="9.140625" style="1"/>
    <col min="6145" max="6145" width="9.140625" style="1" customWidth="1"/>
    <col min="6146" max="6146" width="9.140625" style="1"/>
    <col min="6147" max="6147" width="9.140625" style="1" customWidth="1"/>
    <col min="6148" max="6150" width="9.140625" style="1"/>
    <col min="6151" max="6151" width="9.140625" style="1" customWidth="1"/>
    <col min="6152" max="6152" width="9.140625" style="1"/>
    <col min="6153" max="6154" width="9.140625" style="1" customWidth="1"/>
    <col min="6155" max="6155" width="9.140625" style="1"/>
    <col min="6156" max="6157" width="9.140625" style="1" customWidth="1"/>
    <col min="6158" max="6158" width="9.140625" style="1"/>
    <col min="6159" max="6160" width="9.140625" style="1" customWidth="1"/>
    <col min="6161" max="6161" width="9.140625" style="1"/>
    <col min="6162" max="6162" width="9.140625" style="1" customWidth="1"/>
    <col min="6163" max="6163" width="23.85546875" style="1" customWidth="1"/>
    <col min="6164" max="6164" width="22.42578125" style="1" customWidth="1"/>
    <col min="6165" max="6396" width="9.140625" style="1"/>
    <col min="6397" max="6397" width="3.85546875" style="1" customWidth="1"/>
    <col min="6398" max="6398" width="27.140625" style="1" customWidth="1"/>
    <col min="6399" max="6399" width="23.85546875" style="1" customWidth="1"/>
    <col min="6400" max="6400" width="9.140625" style="1"/>
    <col min="6401" max="6401" width="9.140625" style="1" customWidth="1"/>
    <col min="6402" max="6402" width="9.140625" style="1"/>
    <col min="6403" max="6403" width="9.140625" style="1" customWidth="1"/>
    <col min="6404" max="6406" width="9.140625" style="1"/>
    <col min="6407" max="6407" width="9.140625" style="1" customWidth="1"/>
    <col min="6408" max="6408" width="9.140625" style="1"/>
    <col min="6409" max="6410" width="9.140625" style="1" customWidth="1"/>
    <col min="6411" max="6411" width="9.140625" style="1"/>
    <col min="6412" max="6413" width="9.140625" style="1" customWidth="1"/>
    <col min="6414" max="6414" width="9.140625" style="1"/>
    <col min="6415" max="6416" width="9.140625" style="1" customWidth="1"/>
    <col min="6417" max="6417" width="9.140625" style="1"/>
    <col min="6418" max="6418" width="9.140625" style="1" customWidth="1"/>
    <col min="6419" max="6419" width="23.85546875" style="1" customWidth="1"/>
    <col min="6420" max="6420" width="22.42578125" style="1" customWidth="1"/>
    <col min="6421" max="6652" width="9.140625" style="1"/>
    <col min="6653" max="6653" width="3.85546875" style="1" customWidth="1"/>
    <col min="6654" max="6654" width="27.140625" style="1" customWidth="1"/>
    <col min="6655" max="6655" width="23.85546875" style="1" customWidth="1"/>
    <col min="6656" max="6656" width="9.140625" style="1"/>
    <col min="6657" max="6657" width="9.140625" style="1" customWidth="1"/>
    <col min="6658" max="6658" width="9.140625" style="1"/>
    <col min="6659" max="6659" width="9.140625" style="1" customWidth="1"/>
    <col min="6660" max="6662" width="9.140625" style="1"/>
    <col min="6663" max="6663" width="9.140625" style="1" customWidth="1"/>
    <col min="6664" max="6664" width="9.140625" style="1"/>
    <col min="6665" max="6666" width="9.140625" style="1" customWidth="1"/>
    <col min="6667" max="6667" width="9.140625" style="1"/>
    <col min="6668" max="6669" width="9.140625" style="1" customWidth="1"/>
    <col min="6670" max="6670" width="9.140625" style="1"/>
    <col min="6671" max="6672" width="9.140625" style="1" customWidth="1"/>
    <col min="6673" max="6673" width="9.140625" style="1"/>
    <col min="6674" max="6674" width="9.140625" style="1" customWidth="1"/>
    <col min="6675" max="6675" width="23.85546875" style="1" customWidth="1"/>
    <col min="6676" max="6676" width="22.42578125" style="1" customWidth="1"/>
    <col min="6677" max="6908" width="9.140625" style="1"/>
    <col min="6909" max="6909" width="3.85546875" style="1" customWidth="1"/>
    <col min="6910" max="6910" width="27.140625" style="1" customWidth="1"/>
    <col min="6911" max="6911" width="23.85546875" style="1" customWidth="1"/>
    <col min="6912" max="6912" width="9.140625" style="1"/>
    <col min="6913" max="6913" width="9.140625" style="1" customWidth="1"/>
    <col min="6914" max="6914" width="9.140625" style="1"/>
    <col min="6915" max="6915" width="9.140625" style="1" customWidth="1"/>
    <col min="6916" max="6918" width="9.140625" style="1"/>
    <col min="6919" max="6919" width="9.140625" style="1" customWidth="1"/>
    <col min="6920" max="6920" width="9.140625" style="1"/>
    <col min="6921" max="6922" width="9.140625" style="1" customWidth="1"/>
    <col min="6923" max="6923" width="9.140625" style="1"/>
    <col min="6924" max="6925" width="9.140625" style="1" customWidth="1"/>
    <col min="6926" max="6926" width="9.140625" style="1"/>
    <col min="6927" max="6928" width="9.140625" style="1" customWidth="1"/>
    <col min="6929" max="6929" width="9.140625" style="1"/>
    <col min="6930" max="6930" width="9.140625" style="1" customWidth="1"/>
    <col min="6931" max="6931" width="23.85546875" style="1" customWidth="1"/>
    <col min="6932" max="6932" width="22.42578125" style="1" customWidth="1"/>
    <col min="6933" max="7164" width="9.140625" style="1"/>
    <col min="7165" max="7165" width="3.85546875" style="1" customWidth="1"/>
    <col min="7166" max="7166" width="27.140625" style="1" customWidth="1"/>
    <col min="7167" max="7167" width="23.85546875" style="1" customWidth="1"/>
    <col min="7168" max="7168" width="9.140625" style="1"/>
    <col min="7169" max="7169" width="9.140625" style="1" customWidth="1"/>
    <col min="7170" max="7170" width="9.140625" style="1"/>
    <col min="7171" max="7171" width="9.140625" style="1" customWidth="1"/>
    <col min="7172" max="7174" width="9.140625" style="1"/>
    <col min="7175" max="7175" width="9.140625" style="1" customWidth="1"/>
    <col min="7176" max="7176" width="9.140625" style="1"/>
    <col min="7177" max="7178" width="9.140625" style="1" customWidth="1"/>
    <col min="7179" max="7179" width="9.140625" style="1"/>
    <col min="7180" max="7181" width="9.140625" style="1" customWidth="1"/>
    <col min="7182" max="7182" width="9.140625" style="1"/>
    <col min="7183" max="7184" width="9.140625" style="1" customWidth="1"/>
    <col min="7185" max="7185" width="9.140625" style="1"/>
    <col min="7186" max="7186" width="9.140625" style="1" customWidth="1"/>
    <col min="7187" max="7187" width="23.85546875" style="1" customWidth="1"/>
    <col min="7188" max="7188" width="22.42578125" style="1" customWidth="1"/>
    <col min="7189" max="7420" width="9.140625" style="1"/>
    <col min="7421" max="7421" width="3.85546875" style="1" customWidth="1"/>
    <col min="7422" max="7422" width="27.140625" style="1" customWidth="1"/>
    <col min="7423" max="7423" width="23.85546875" style="1" customWidth="1"/>
    <col min="7424" max="7424" width="9.140625" style="1"/>
    <col min="7425" max="7425" width="9.140625" style="1" customWidth="1"/>
    <col min="7426" max="7426" width="9.140625" style="1"/>
    <col min="7427" max="7427" width="9.140625" style="1" customWidth="1"/>
    <col min="7428" max="7430" width="9.140625" style="1"/>
    <col min="7431" max="7431" width="9.140625" style="1" customWidth="1"/>
    <col min="7432" max="7432" width="9.140625" style="1"/>
    <col min="7433" max="7434" width="9.140625" style="1" customWidth="1"/>
    <col min="7435" max="7435" width="9.140625" style="1"/>
    <col min="7436" max="7437" width="9.140625" style="1" customWidth="1"/>
    <col min="7438" max="7438" width="9.140625" style="1"/>
    <col min="7439" max="7440" width="9.140625" style="1" customWidth="1"/>
    <col min="7441" max="7441" width="9.140625" style="1"/>
    <col min="7442" max="7442" width="9.140625" style="1" customWidth="1"/>
    <col min="7443" max="7443" width="23.85546875" style="1" customWidth="1"/>
    <col min="7444" max="7444" width="22.42578125" style="1" customWidth="1"/>
    <col min="7445" max="7676" width="9.140625" style="1"/>
    <col min="7677" max="7677" width="3.85546875" style="1" customWidth="1"/>
    <col min="7678" max="7678" width="27.140625" style="1" customWidth="1"/>
    <col min="7679" max="7679" width="23.85546875" style="1" customWidth="1"/>
    <col min="7680" max="7680" width="9.140625" style="1"/>
    <col min="7681" max="7681" width="9.140625" style="1" customWidth="1"/>
    <col min="7682" max="7682" width="9.140625" style="1"/>
    <col min="7683" max="7683" width="9.140625" style="1" customWidth="1"/>
    <col min="7684" max="7686" width="9.140625" style="1"/>
    <col min="7687" max="7687" width="9.140625" style="1" customWidth="1"/>
    <col min="7688" max="7688" width="9.140625" style="1"/>
    <col min="7689" max="7690" width="9.140625" style="1" customWidth="1"/>
    <col min="7691" max="7691" width="9.140625" style="1"/>
    <col min="7692" max="7693" width="9.140625" style="1" customWidth="1"/>
    <col min="7694" max="7694" width="9.140625" style="1"/>
    <col min="7695" max="7696" width="9.140625" style="1" customWidth="1"/>
    <col min="7697" max="7697" width="9.140625" style="1"/>
    <col min="7698" max="7698" width="9.140625" style="1" customWidth="1"/>
    <col min="7699" max="7699" width="23.85546875" style="1" customWidth="1"/>
    <col min="7700" max="7700" width="22.42578125" style="1" customWidth="1"/>
    <col min="7701" max="7932" width="9.140625" style="1"/>
    <col min="7933" max="7933" width="3.85546875" style="1" customWidth="1"/>
    <col min="7934" max="7934" width="27.140625" style="1" customWidth="1"/>
    <col min="7935" max="7935" width="23.85546875" style="1" customWidth="1"/>
    <col min="7936" max="7936" width="9.140625" style="1"/>
    <col min="7937" max="7937" width="9.140625" style="1" customWidth="1"/>
    <col min="7938" max="7938" width="9.140625" style="1"/>
    <col min="7939" max="7939" width="9.140625" style="1" customWidth="1"/>
    <col min="7940" max="7942" width="9.140625" style="1"/>
    <col min="7943" max="7943" width="9.140625" style="1" customWidth="1"/>
    <col min="7944" max="7944" width="9.140625" style="1"/>
    <col min="7945" max="7946" width="9.140625" style="1" customWidth="1"/>
    <col min="7947" max="7947" width="9.140625" style="1"/>
    <col min="7948" max="7949" width="9.140625" style="1" customWidth="1"/>
    <col min="7950" max="7950" width="9.140625" style="1"/>
    <col min="7951" max="7952" width="9.140625" style="1" customWidth="1"/>
    <col min="7953" max="7953" width="9.140625" style="1"/>
    <col min="7954" max="7954" width="9.140625" style="1" customWidth="1"/>
    <col min="7955" max="7955" width="23.85546875" style="1" customWidth="1"/>
    <col min="7956" max="7956" width="22.42578125" style="1" customWidth="1"/>
    <col min="7957" max="8188" width="9.140625" style="1"/>
    <col min="8189" max="8189" width="3.85546875" style="1" customWidth="1"/>
    <col min="8190" max="8190" width="27.140625" style="1" customWidth="1"/>
    <col min="8191" max="8191" width="23.85546875" style="1" customWidth="1"/>
    <col min="8192" max="8192" width="9.140625" style="1"/>
    <col min="8193" max="8193" width="9.140625" style="1" customWidth="1"/>
    <col min="8194" max="8194" width="9.140625" style="1"/>
    <col min="8195" max="8195" width="9.140625" style="1" customWidth="1"/>
    <col min="8196" max="8198" width="9.140625" style="1"/>
    <col min="8199" max="8199" width="9.140625" style="1" customWidth="1"/>
    <col min="8200" max="8200" width="9.140625" style="1"/>
    <col min="8201" max="8202" width="9.140625" style="1" customWidth="1"/>
    <col min="8203" max="8203" width="9.140625" style="1"/>
    <col min="8204" max="8205" width="9.140625" style="1" customWidth="1"/>
    <col min="8206" max="8206" width="9.140625" style="1"/>
    <col min="8207" max="8208" width="9.140625" style="1" customWidth="1"/>
    <col min="8209" max="8209" width="9.140625" style="1"/>
    <col min="8210" max="8210" width="9.140625" style="1" customWidth="1"/>
    <col min="8211" max="8211" width="23.85546875" style="1" customWidth="1"/>
    <col min="8212" max="8212" width="22.42578125" style="1" customWidth="1"/>
    <col min="8213" max="8444" width="9.140625" style="1"/>
    <col min="8445" max="8445" width="3.85546875" style="1" customWidth="1"/>
    <col min="8446" max="8446" width="27.140625" style="1" customWidth="1"/>
    <col min="8447" max="8447" width="23.85546875" style="1" customWidth="1"/>
    <col min="8448" max="8448" width="9.140625" style="1"/>
    <col min="8449" max="8449" width="9.140625" style="1" customWidth="1"/>
    <col min="8450" max="8450" width="9.140625" style="1"/>
    <col min="8451" max="8451" width="9.140625" style="1" customWidth="1"/>
    <col min="8452" max="8454" width="9.140625" style="1"/>
    <col min="8455" max="8455" width="9.140625" style="1" customWidth="1"/>
    <col min="8456" max="8456" width="9.140625" style="1"/>
    <col min="8457" max="8458" width="9.140625" style="1" customWidth="1"/>
    <col min="8459" max="8459" width="9.140625" style="1"/>
    <col min="8460" max="8461" width="9.140625" style="1" customWidth="1"/>
    <col min="8462" max="8462" width="9.140625" style="1"/>
    <col min="8463" max="8464" width="9.140625" style="1" customWidth="1"/>
    <col min="8465" max="8465" width="9.140625" style="1"/>
    <col min="8466" max="8466" width="9.140625" style="1" customWidth="1"/>
    <col min="8467" max="8467" width="23.85546875" style="1" customWidth="1"/>
    <col min="8468" max="8468" width="22.42578125" style="1" customWidth="1"/>
    <col min="8469" max="8700" width="9.140625" style="1"/>
    <col min="8701" max="8701" width="3.85546875" style="1" customWidth="1"/>
    <col min="8702" max="8702" width="27.140625" style="1" customWidth="1"/>
    <col min="8703" max="8703" width="23.85546875" style="1" customWidth="1"/>
    <col min="8704" max="8704" width="9.140625" style="1"/>
    <col min="8705" max="8705" width="9.140625" style="1" customWidth="1"/>
    <col min="8706" max="8706" width="9.140625" style="1"/>
    <col min="8707" max="8707" width="9.140625" style="1" customWidth="1"/>
    <col min="8708" max="8710" width="9.140625" style="1"/>
    <col min="8711" max="8711" width="9.140625" style="1" customWidth="1"/>
    <col min="8712" max="8712" width="9.140625" style="1"/>
    <col min="8713" max="8714" width="9.140625" style="1" customWidth="1"/>
    <col min="8715" max="8715" width="9.140625" style="1"/>
    <col min="8716" max="8717" width="9.140625" style="1" customWidth="1"/>
    <col min="8718" max="8718" width="9.140625" style="1"/>
    <col min="8719" max="8720" width="9.140625" style="1" customWidth="1"/>
    <col min="8721" max="8721" width="9.140625" style="1"/>
    <col min="8722" max="8722" width="9.140625" style="1" customWidth="1"/>
    <col min="8723" max="8723" width="23.85546875" style="1" customWidth="1"/>
    <col min="8724" max="8724" width="22.42578125" style="1" customWidth="1"/>
    <col min="8725" max="8956" width="9.140625" style="1"/>
    <col min="8957" max="8957" width="3.85546875" style="1" customWidth="1"/>
    <col min="8958" max="8958" width="27.140625" style="1" customWidth="1"/>
    <col min="8959" max="8959" width="23.85546875" style="1" customWidth="1"/>
    <col min="8960" max="8960" width="9.140625" style="1"/>
    <col min="8961" max="8961" width="9.140625" style="1" customWidth="1"/>
    <col min="8962" max="8962" width="9.140625" style="1"/>
    <col min="8963" max="8963" width="9.140625" style="1" customWidth="1"/>
    <col min="8964" max="8966" width="9.140625" style="1"/>
    <col min="8967" max="8967" width="9.140625" style="1" customWidth="1"/>
    <col min="8968" max="8968" width="9.140625" style="1"/>
    <col min="8969" max="8970" width="9.140625" style="1" customWidth="1"/>
    <col min="8971" max="8971" width="9.140625" style="1"/>
    <col min="8972" max="8973" width="9.140625" style="1" customWidth="1"/>
    <col min="8974" max="8974" width="9.140625" style="1"/>
    <col min="8975" max="8976" width="9.140625" style="1" customWidth="1"/>
    <col min="8977" max="8977" width="9.140625" style="1"/>
    <col min="8978" max="8978" width="9.140625" style="1" customWidth="1"/>
    <col min="8979" max="8979" width="23.85546875" style="1" customWidth="1"/>
    <col min="8980" max="8980" width="22.42578125" style="1" customWidth="1"/>
    <col min="8981" max="9212" width="9.140625" style="1"/>
    <col min="9213" max="9213" width="3.85546875" style="1" customWidth="1"/>
    <col min="9214" max="9214" width="27.140625" style="1" customWidth="1"/>
    <col min="9215" max="9215" width="23.85546875" style="1" customWidth="1"/>
    <col min="9216" max="9216" width="9.140625" style="1"/>
    <col min="9217" max="9217" width="9.140625" style="1" customWidth="1"/>
    <col min="9218" max="9218" width="9.140625" style="1"/>
    <col min="9219" max="9219" width="9.140625" style="1" customWidth="1"/>
    <col min="9220" max="9222" width="9.140625" style="1"/>
    <col min="9223" max="9223" width="9.140625" style="1" customWidth="1"/>
    <col min="9224" max="9224" width="9.140625" style="1"/>
    <col min="9225" max="9226" width="9.140625" style="1" customWidth="1"/>
    <col min="9227" max="9227" width="9.140625" style="1"/>
    <col min="9228" max="9229" width="9.140625" style="1" customWidth="1"/>
    <col min="9230" max="9230" width="9.140625" style="1"/>
    <col min="9231" max="9232" width="9.140625" style="1" customWidth="1"/>
    <col min="9233" max="9233" width="9.140625" style="1"/>
    <col min="9234" max="9234" width="9.140625" style="1" customWidth="1"/>
    <col min="9235" max="9235" width="23.85546875" style="1" customWidth="1"/>
    <col min="9236" max="9236" width="22.42578125" style="1" customWidth="1"/>
    <col min="9237" max="9468" width="9.140625" style="1"/>
    <col min="9469" max="9469" width="3.85546875" style="1" customWidth="1"/>
    <col min="9470" max="9470" width="27.140625" style="1" customWidth="1"/>
    <col min="9471" max="9471" width="23.85546875" style="1" customWidth="1"/>
    <col min="9472" max="9472" width="9.140625" style="1"/>
    <col min="9473" max="9473" width="9.140625" style="1" customWidth="1"/>
    <col min="9474" max="9474" width="9.140625" style="1"/>
    <col min="9475" max="9475" width="9.140625" style="1" customWidth="1"/>
    <col min="9476" max="9478" width="9.140625" style="1"/>
    <col min="9479" max="9479" width="9.140625" style="1" customWidth="1"/>
    <col min="9480" max="9480" width="9.140625" style="1"/>
    <col min="9481" max="9482" width="9.140625" style="1" customWidth="1"/>
    <col min="9483" max="9483" width="9.140625" style="1"/>
    <col min="9484" max="9485" width="9.140625" style="1" customWidth="1"/>
    <col min="9486" max="9486" width="9.140625" style="1"/>
    <col min="9487" max="9488" width="9.140625" style="1" customWidth="1"/>
    <col min="9489" max="9489" width="9.140625" style="1"/>
    <col min="9490" max="9490" width="9.140625" style="1" customWidth="1"/>
    <col min="9491" max="9491" width="23.85546875" style="1" customWidth="1"/>
    <col min="9492" max="9492" width="22.42578125" style="1" customWidth="1"/>
    <col min="9493" max="9724" width="9.140625" style="1"/>
    <col min="9725" max="9725" width="3.85546875" style="1" customWidth="1"/>
    <col min="9726" max="9726" width="27.140625" style="1" customWidth="1"/>
    <col min="9727" max="9727" width="23.85546875" style="1" customWidth="1"/>
    <col min="9728" max="9728" width="9.140625" style="1"/>
    <col min="9729" max="9729" width="9.140625" style="1" customWidth="1"/>
    <col min="9730" max="9730" width="9.140625" style="1"/>
    <col min="9731" max="9731" width="9.140625" style="1" customWidth="1"/>
    <col min="9732" max="9734" width="9.140625" style="1"/>
    <col min="9735" max="9735" width="9.140625" style="1" customWidth="1"/>
    <col min="9736" max="9736" width="9.140625" style="1"/>
    <col min="9737" max="9738" width="9.140625" style="1" customWidth="1"/>
    <col min="9739" max="9739" width="9.140625" style="1"/>
    <col min="9740" max="9741" width="9.140625" style="1" customWidth="1"/>
    <col min="9742" max="9742" width="9.140625" style="1"/>
    <col min="9743" max="9744" width="9.140625" style="1" customWidth="1"/>
    <col min="9745" max="9745" width="9.140625" style="1"/>
    <col min="9746" max="9746" width="9.140625" style="1" customWidth="1"/>
    <col min="9747" max="9747" width="23.85546875" style="1" customWidth="1"/>
    <col min="9748" max="9748" width="22.42578125" style="1" customWidth="1"/>
    <col min="9749" max="9980" width="9.140625" style="1"/>
    <col min="9981" max="9981" width="3.85546875" style="1" customWidth="1"/>
    <col min="9982" max="9982" width="27.140625" style="1" customWidth="1"/>
    <col min="9983" max="9983" width="23.85546875" style="1" customWidth="1"/>
    <col min="9984" max="9984" width="9.140625" style="1"/>
    <col min="9985" max="9985" width="9.140625" style="1" customWidth="1"/>
    <col min="9986" max="9986" width="9.140625" style="1"/>
    <col min="9987" max="9987" width="9.140625" style="1" customWidth="1"/>
    <col min="9988" max="9990" width="9.140625" style="1"/>
    <col min="9991" max="9991" width="9.140625" style="1" customWidth="1"/>
    <col min="9992" max="9992" width="9.140625" style="1"/>
    <col min="9993" max="9994" width="9.140625" style="1" customWidth="1"/>
    <col min="9995" max="9995" width="9.140625" style="1"/>
    <col min="9996" max="9997" width="9.140625" style="1" customWidth="1"/>
    <col min="9998" max="9998" width="9.140625" style="1"/>
    <col min="9999" max="10000" width="9.140625" style="1" customWidth="1"/>
    <col min="10001" max="10001" width="9.140625" style="1"/>
    <col min="10002" max="10002" width="9.140625" style="1" customWidth="1"/>
    <col min="10003" max="10003" width="23.85546875" style="1" customWidth="1"/>
    <col min="10004" max="10004" width="22.42578125" style="1" customWidth="1"/>
    <col min="10005" max="10236" width="9.140625" style="1"/>
    <col min="10237" max="10237" width="3.85546875" style="1" customWidth="1"/>
    <col min="10238" max="10238" width="27.140625" style="1" customWidth="1"/>
    <col min="10239" max="10239" width="23.85546875" style="1" customWidth="1"/>
    <col min="10240" max="10240" width="9.140625" style="1"/>
    <col min="10241" max="10241" width="9.140625" style="1" customWidth="1"/>
    <col min="10242" max="10242" width="9.140625" style="1"/>
    <col min="10243" max="10243" width="9.140625" style="1" customWidth="1"/>
    <col min="10244" max="10246" width="9.140625" style="1"/>
    <col min="10247" max="10247" width="9.140625" style="1" customWidth="1"/>
    <col min="10248" max="10248" width="9.140625" style="1"/>
    <col min="10249" max="10250" width="9.140625" style="1" customWidth="1"/>
    <col min="10251" max="10251" width="9.140625" style="1"/>
    <col min="10252" max="10253" width="9.140625" style="1" customWidth="1"/>
    <col min="10254" max="10254" width="9.140625" style="1"/>
    <col min="10255" max="10256" width="9.140625" style="1" customWidth="1"/>
    <col min="10257" max="10257" width="9.140625" style="1"/>
    <col min="10258" max="10258" width="9.140625" style="1" customWidth="1"/>
    <col min="10259" max="10259" width="23.85546875" style="1" customWidth="1"/>
    <col min="10260" max="10260" width="22.42578125" style="1" customWidth="1"/>
    <col min="10261" max="10492" width="9.140625" style="1"/>
    <col min="10493" max="10493" width="3.85546875" style="1" customWidth="1"/>
    <col min="10494" max="10494" width="27.140625" style="1" customWidth="1"/>
    <col min="10495" max="10495" width="23.85546875" style="1" customWidth="1"/>
    <col min="10496" max="10496" width="9.140625" style="1"/>
    <col min="10497" max="10497" width="9.140625" style="1" customWidth="1"/>
    <col min="10498" max="10498" width="9.140625" style="1"/>
    <col min="10499" max="10499" width="9.140625" style="1" customWidth="1"/>
    <col min="10500" max="10502" width="9.140625" style="1"/>
    <col min="10503" max="10503" width="9.140625" style="1" customWidth="1"/>
    <col min="10504" max="10504" width="9.140625" style="1"/>
    <col min="10505" max="10506" width="9.140625" style="1" customWidth="1"/>
    <col min="10507" max="10507" width="9.140625" style="1"/>
    <col min="10508" max="10509" width="9.140625" style="1" customWidth="1"/>
    <col min="10510" max="10510" width="9.140625" style="1"/>
    <col min="10511" max="10512" width="9.140625" style="1" customWidth="1"/>
    <col min="10513" max="10513" width="9.140625" style="1"/>
    <col min="10514" max="10514" width="9.140625" style="1" customWidth="1"/>
    <col min="10515" max="10515" width="23.85546875" style="1" customWidth="1"/>
    <col min="10516" max="10516" width="22.42578125" style="1" customWidth="1"/>
    <col min="10517" max="10748" width="9.140625" style="1"/>
    <col min="10749" max="10749" width="3.85546875" style="1" customWidth="1"/>
    <col min="10750" max="10750" width="27.140625" style="1" customWidth="1"/>
    <col min="10751" max="10751" width="23.85546875" style="1" customWidth="1"/>
    <col min="10752" max="10752" width="9.140625" style="1"/>
    <col min="10753" max="10753" width="9.140625" style="1" customWidth="1"/>
    <col min="10754" max="10754" width="9.140625" style="1"/>
    <col min="10755" max="10755" width="9.140625" style="1" customWidth="1"/>
    <col min="10756" max="10758" width="9.140625" style="1"/>
    <col min="10759" max="10759" width="9.140625" style="1" customWidth="1"/>
    <col min="10760" max="10760" width="9.140625" style="1"/>
    <col min="10761" max="10762" width="9.140625" style="1" customWidth="1"/>
    <col min="10763" max="10763" width="9.140625" style="1"/>
    <col min="10764" max="10765" width="9.140625" style="1" customWidth="1"/>
    <col min="10766" max="10766" width="9.140625" style="1"/>
    <col min="10767" max="10768" width="9.140625" style="1" customWidth="1"/>
    <col min="10769" max="10769" width="9.140625" style="1"/>
    <col min="10770" max="10770" width="9.140625" style="1" customWidth="1"/>
    <col min="10771" max="10771" width="23.85546875" style="1" customWidth="1"/>
    <col min="10772" max="10772" width="22.42578125" style="1" customWidth="1"/>
    <col min="10773" max="11004" width="9.140625" style="1"/>
    <col min="11005" max="11005" width="3.85546875" style="1" customWidth="1"/>
    <col min="11006" max="11006" width="27.140625" style="1" customWidth="1"/>
    <col min="11007" max="11007" width="23.85546875" style="1" customWidth="1"/>
    <col min="11008" max="11008" width="9.140625" style="1"/>
    <col min="11009" max="11009" width="9.140625" style="1" customWidth="1"/>
    <col min="11010" max="11010" width="9.140625" style="1"/>
    <col min="11011" max="11011" width="9.140625" style="1" customWidth="1"/>
    <col min="11012" max="11014" width="9.140625" style="1"/>
    <col min="11015" max="11015" width="9.140625" style="1" customWidth="1"/>
    <col min="11016" max="11016" width="9.140625" style="1"/>
    <col min="11017" max="11018" width="9.140625" style="1" customWidth="1"/>
    <col min="11019" max="11019" width="9.140625" style="1"/>
    <col min="11020" max="11021" width="9.140625" style="1" customWidth="1"/>
    <col min="11022" max="11022" width="9.140625" style="1"/>
    <col min="11023" max="11024" width="9.140625" style="1" customWidth="1"/>
    <col min="11025" max="11025" width="9.140625" style="1"/>
    <col min="11026" max="11026" width="9.140625" style="1" customWidth="1"/>
    <col min="11027" max="11027" width="23.85546875" style="1" customWidth="1"/>
    <col min="11028" max="11028" width="22.42578125" style="1" customWidth="1"/>
    <col min="11029" max="11260" width="9.140625" style="1"/>
    <col min="11261" max="11261" width="3.85546875" style="1" customWidth="1"/>
    <col min="11262" max="11262" width="27.140625" style="1" customWidth="1"/>
    <col min="11263" max="11263" width="23.85546875" style="1" customWidth="1"/>
    <col min="11264" max="11264" width="9.140625" style="1"/>
    <col min="11265" max="11265" width="9.140625" style="1" customWidth="1"/>
    <col min="11266" max="11266" width="9.140625" style="1"/>
    <col min="11267" max="11267" width="9.140625" style="1" customWidth="1"/>
    <col min="11268" max="11270" width="9.140625" style="1"/>
    <col min="11271" max="11271" width="9.140625" style="1" customWidth="1"/>
    <col min="11272" max="11272" width="9.140625" style="1"/>
    <col min="11273" max="11274" width="9.140625" style="1" customWidth="1"/>
    <col min="11275" max="11275" width="9.140625" style="1"/>
    <col min="11276" max="11277" width="9.140625" style="1" customWidth="1"/>
    <col min="11278" max="11278" width="9.140625" style="1"/>
    <col min="11279" max="11280" width="9.140625" style="1" customWidth="1"/>
    <col min="11281" max="11281" width="9.140625" style="1"/>
    <col min="11282" max="11282" width="9.140625" style="1" customWidth="1"/>
    <col min="11283" max="11283" width="23.85546875" style="1" customWidth="1"/>
    <col min="11284" max="11284" width="22.42578125" style="1" customWidth="1"/>
    <col min="11285" max="11516" width="9.140625" style="1"/>
    <col min="11517" max="11517" width="3.85546875" style="1" customWidth="1"/>
    <col min="11518" max="11518" width="27.140625" style="1" customWidth="1"/>
    <col min="11519" max="11519" width="23.85546875" style="1" customWidth="1"/>
    <col min="11520" max="11520" width="9.140625" style="1"/>
    <col min="11521" max="11521" width="9.140625" style="1" customWidth="1"/>
    <col min="11522" max="11522" width="9.140625" style="1"/>
    <col min="11523" max="11523" width="9.140625" style="1" customWidth="1"/>
    <col min="11524" max="11526" width="9.140625" style="1"/>
    <col min="11527" max="11527" width="9.140625" style="1" customWidth="1"/>
    <col min="11528" max="11528" width="9.140625" style="1"/>
    <col min="11529" max="11530" width="9.140625" style="1" customWidth="1"/>
    <col min="11531" max="11531" width="9.140625" style="1"/>
    <col min="11532" max="11533" width="9.140625" style="1" customWidth="1"/>
    <col min="11534" max="11534" width="9.140625" style="1"/>
    <col min="11535" max="11536" width="9.140625" style="1" customWidth="1"/>
    <col min="11537" max="11537" width="9.140625" style="1"/>
    <col min="11538" max="11538" width="9.140625" style="1" customWidth="1"/>
    <col min="11539" max="11539" width="23.85546875" style="1" customWidth="1"/>
    <col min="11540" max="11540" width="22.42578125" style="1" customWidth="1"/>
    <col min="11541" max="11772" width="9.140625" style="1"/>
    <col min="11773" max="11773" width="3.85546875" style="1" customWidth="1"/>
    <col min="11774" max="11774" width="27.140625" style="1" customWidth="1"/>
    <col min="11775" max="11775" width="23.85546875" style="1" customWidth="1"/>
    <col min="11776" max="11776" width="9.140625" style="1"/>
    <col min="11777" max="11777" width="9.140625" style="1" customWidth="1"/>
    <col min="11778" max="11778" width="9.140625" style="1"/>
    <col min="11779" max="11779" width="9.140625" style="1" customWidth="1"/>
    <col min="11780" max="11782" width="9.140625" style="1"/>
    <col min="11783" max="11783" width="9.140625" style="1" customWidth="1"/>
    <col min="11784" max="11784" width="9.140625" style="1"/>
    <col min="11785" max="11786" width="9.140625" style="1" customWidth="1"/>
    <col min="11787" max="11787" width="9.140625" style="1"/>
    <col min="11788" max="11789" width="9.140625" style="1" customWidth="1"/>
    <col min="11790" max="11790" width="9.140625" style="1"/>
    <col min="11791" max="11792" width="9.140625" style="1" customWidth="1"/>
    <col min="11793" max="11793" width="9.140625" style="1"/>
    <col min="11794" max="11794" width="9.140625" style="1" customWidth="1"/>
    <col min="11795" max="11795" width="23.85546875" style="1" customWidth="1"/>
    <col min="11796" max="11796" width="22.42578125" style="1" customWidth="1"/>
    <col min="11797" max="12028" width="9.140625" style="1"/>
    <col min="12029" max="12029" width="3.85546875" style="1" customWidth="1"/>
    <col min="12030" max="12030" width="27.140625" style="1" customWidth="1"/>
    <col min="12031" max="12031" width="23.85546875" style="1" customWidth="1"/>
    <col min="12032" max="12032" width="9.140625" style="1"/>
    <col min="12033" max="12033" width="9.140625" style="1" customWidth="1"/>
    <col min="12034" max="12034" width="9.140625" style="1"/>
    <col min="12035" max="12035" width="9.140625" style="1" customWidth="1"/>
    <col min="12036" max="12038" width="9.140625" style="1"/>
    <col min="12039" max="12039" width="9.140625" style="1" customWidth="1"/>
    <col min="12040" max="12040" width="9.140625" style="1"/>
    <col min="12041" max="12042" width="9.140625" style="1" customWidth="1"/>
    <col min="12043" max="12043" width="9.140625" style="1"/>
    <col min="12044" max="12045" width="9.140625" style="1" customWidth="1"/>
    <col min="12046" max="12046" width="9.140625" style="1"/>
    <col min="12047" max="12048" width="9.140625" style="1" customWidth="1"/>
    <col min="12049" max="12049" width="9.140625" style="1"/>
    <col min="12050" max="12050" width="9.140625" style="1" customWidth="1"/>
    <col min="12051" max="12051" width="23.85546875" style="1" customWidth="1"/>
    <col min="12052" max="12052" width="22.42578125" style="1" customWidth="1"/>
    <col min="12053" max="12284" width="9.140625" style="1"/>
    <col min="12285" max="12285" width="3.85546875" style="1" customWidth="1"/>
    <col min="12286" max="12286" width="27.140625" style="1" customWidth="1"/>
    <col min="12287" max="12287" width="23.85546875" style="1" customWidth="1"/>
    <col min="12288" max="12288" width="9.140625" style="1"/>
    <col min="12289" max="12289" width="9.140625" style="1" customWidth="1"/>
    <col min="12290" max="12290" width="9.140625" style="1"/>
    <col min="12291" max="12291" width="9.140625" style="1" customWidth="1"/>
    <col min="12292" max="12294" width="9.140625" style="1"/>
    <col min="12295" max="12295" width="9.140625" style="1" customWidth="1"/>
    <col min="12296" max="12296" width="9.140625" style="1"/>
    <col min="12297" max="12298" width="9.140625" style="1" customWidth="1"/>
    <col min="12299" max="12299" width="9.140625" style="1"/>
    <col min="12300" max="12301" width="9.140625" style="1" customWidth="1"/>
    <col min="12302" max="12302" width="9.140625" style="1"/>
    <col min="12303" max="12304" width="9.140625" style="1" customWidth="1"/>
    <col min="12305" max="12305" width="9.140625" style="1"/>
    <col min="12306" max="12306" width="9.140625" style="1" customWidth="1"/>
    <col min="12307" max="12307" width="23.85546875" style="1" customWidth="1"/>
    <col min="12308" max="12308" width="22.42578125" style="1" customWidth="1"/>
    <col min="12309" max="12540" width="9.140625" style="1"/>
    <col min="12541" max="12541" width="3.85546875" style="1" customWidth="1"/>
    <col min="12542" max="12542" width="27.140625" style="1" customWidth="1"/>
    <col min="12543" max="12543" width="23.85546875" style="1" customWidth="1"/>
    <col min="12544" max="12544" width="9.140625" style="1"/>
    <col min="12545" max="12545" width="9.140625" style="1" customWidth="1"/>
    <col min="12546" max="12546" width="9.140625" style="1"/>
    <col min="12547" max="12547" width="9.140625" style="1" customWidth="1"/>
    <col min="12548" max="12550" width="9.140625" style="1"/>
    <col min="12551" max="12551" width="9.140625" style="1" customWidth="1"/>
    <col min="12552" max="12552" width="9.140625" style="1"/>
    <col min="12553" max="12554" width="9.140625" style="1" customWidth="1"/>
    <col min="12555" max="12555" width="9.140625" style="1"/>
    <col min="12556" max="12557" width="9.140625" style="1" customWidth="1"/>
    <col min="12558" max="12558" width="9.140625" style="1"/>
    <col min="12559" max="12560" width="9.140625" style="1" customWidth="1"/>
    <col min="12561" max="12561" width="9.140625" style="1"/>
    <col min="12562" max="12562" width="9.140625" style="1" customWidth="1"/>
    <col min="12563" max="12563" width="23.85546875" style="1" customWidth="1"/>
    <col min="12564" max="12564" width="22.42578125" style="1" customWidth="1"/>
    <col min="12565" max="12796" width="9.140625" style="1"/>
    <col min="12797" max="12797" width="3.85546875" style="1" customWidth="1"/>
    <col min="12798" max="12798" width="27.140625" style="1" customWidth="1"/>
    <col min="12799" max="12799" width="23.85546875" style="1" customWidth="1"/>
    <col min="12800" max="12800" width="9.140625" style="1"/>
    <col min="12801" max="12801" width="9.140625" style="1" customWidth="1"/>
    <col min="12802" max="12802" width="9.140625" style="1"/>
    <col min="12803" max="12803" width="9.140625" style="1" customWidth="1"/>
    <col min="12804" max="12806" width="9.140625" style="1"/>
    <col min="12807" max="12807" width="9.140625" style="1" customWidth="1"/>
    <col min="12808" max="12808" width="9.140625" style="1"/>
    <col min="12809" max="12810" width="9.140625" style="1" customWidth="1"/>
    <col min="12811" max="12811" width="9.140625" style="1"/>
    <col min="12812" max="12813" width="9.140625" style="1" customWidth="1"/>
    <col min="12814" max="12814" width="9.140625" style="1"/>
    <col min="12815" max="12816" width="9.140625" style="1" customWidth="1"/>
    <col min="12817" max="12817" width="9.140625" style="1"/>
    <col min="12818" max="12818" width="9.140625" style="1" customWidth="1"/>
    <col min="12819" max="12819" width="23.85546875" style="1" customWidth="1"/>
    <col min="12820" max="12820" width="22.42578125" style="1" customWidth="1"/>
    <col min="12821" max="13052" width="9.140625" style="1"/>
    <col min="13053" max="13053" width="3.85546875" style="1" customWidth="1"/>
    <col min="13054" max="13054" width="27.140625" style="1" customWidth="1"/>
    <col min="13055" max="13055" width="23.85546875" style="1" customWidth="1"/>
    <col min="13056" max="13056" width="9.140625" style="1"/>
    <col min="13057" max="13057" width="9.140625" style="1" customWidth="1"/>
    <col min="13058" max="13058" width="9.140625" style="1"/>
    <col min="13059" max="13059" width="9.140625" style="1" customWidth="1"/>
    <col min="13060" max="13062" width="9.140625" style="1"/>
    <col min="13063" max="13063" width="9.140625" style="1" customWidth="1"/>
    <col min="13064" max="13064" width="9.140625" style="1"/>
    <col min="13065" max="13066" width="9.140625" style="1" customWidth="1"/>
    <col min="13067" max="13067" width="9.140625" style="1"/>
    <col min="13068" max="13069" width="9.140625" style="1" customWidth="1"/>
    <col min="13070" max="13070" width="9.140625" style="1"/>
    <col min="13071" max="13072" width="9.140625" style="1" customWidth="1"/>
    <col min="13073" max="13073" width="9.140625" style="1"/>
    <col min="13074" max="13074" width="9.140625" style="1" customWidth="1"/>
    <col min="13075" max="13075" width="23.85546875" style="1" customWidth="1"/>
    <col min="13076" max="13076" width="22.42578125" style="1" customWidth="1"/>
    <col min="13077" max="13308" width="9.140625" style="1"/>
    <col min="13309" max="13309" width="3.85546875" style="1" customWidth="1"/>
    <col min="13310" max="13310" width="27.140625" style="1" customWidth="1"/>
    <col min="13311" max="13311" width="23.85546875" style="1" customWidth="1"/>
    <col min="13312" max="13312" width="9.140625" style="1"/>
    <col min="13313" max="13313" width="9.140625" style="1" customWidth="1"/>
    <col min="13314" max="13314" width="9.140625" style="1"/>
    <col min="13315" max="13315" width="9.140625" style="1" customWidth="1"/>
    <col min="13316" max="13318" width="9.140625" style="1"/>
    <col min="13319" max="13319" width="9.140625" style="1" customWidth="1"/>
    <col min="13320" max="13320" width="9.140625" style="1"/>
    <col min="13321" max="13322" width="9.140625" style="1" customWidth="1"/>
    <col min="13323" max="13323" width="9.140625" style="1"/>
    <col min="13324" max="13325" width="9.140625" style="1" customWidth="1"/>
    <col min="13326" max="13326" width="9.140625" style="1"/>
    <col min="13327" max="13328" width="9.140625" style="1" customWidth="1"/>
    <col min="13329" max="13329" width="9.140625" style="1"/>
    <col min="13330" max="13330" width="9.140625" style="1" customWidth="1"/>
    <col min="13331" max="13331" width="23.85546875" style="1" customWidth="1"/>
    <col min="13332" max="13332" width="22.42578125" style="1" customWidth="1"/>
    <col min="13333" max="13564" width="9.140625" style="1"/>
    <col min="13565" max="13565" width="3.85546875" style="1" customWidth="1"/>
    <col min="13566" max="13566" width="27.140625" style="1" customWidth="1"/>
    <col min="13567" max="13567" width="23.85546875" style="1" customWidth="1"/>
    <col min="13568" max="13568" width="9.140625" style="1"/>
    <col min="13569" max="13569" width="9.140625" style="1" customWidth="1"/>
    <col min="13570" max="13570" width="9.140625" style="1"/>
    <col min="13571" max="13571" width="9.140625" style="1" customWidth="1"/>
    <col min="13572" max="13574" width="9.140625" style="1"/>
    <col min="13575" max="13575" width="9.140625" style="1" customWidth="1"/>
    <col min="13576" max="13576" width="9.140625" style="1"/>
    <col min="13577" max="13578" width="9.140625" style="1" customWidth="1"/>
    <col min="13579" max="13579" width="9.140625" style="1"/>
    <col min="13580" max="13581" width="9.140625" style="1" customWidth="1"/>
    <col min="13582" max="13582" width="9.140625" style="1"/>
    <col min="13583" max="13584" width="9.140625" style="1" customWidth="1"/>
    <col min="13585" max="13585" width="9.140625" style="1"/>
    <col min="13586" max="13586" width="9.140625" style="1" customWidth="1"/>
    <col min="13587" max="13587" width="23.85546875" style="1" customWidth="1"/>
    <col min="13588" max="13588" width="22.42578125" style="1" customWidth="1"/>
    <col min="13589" max="13820" width="9.140625" style="1"/>
    <col min="13821" max="13821" width="3.85546875" style="1" customWidth="1"/>
    <col min="13822" max="13822" width="27.140625" style="1" customWidth="1"/>
    <col min="13823" max="13823" width="23.85546875" style="1" customWidth="1"/>
    <col min="13824" max="13824" width="9.140625" style="1"/>
    <col min="13825" max="13825" width="9.140625" style="1" customWidth="1"/>
    <col min="13826" max="13826" width="9.140625" style="1"/>
    <col min="13827" max="13827" width="9.140625" style="1" customWidth="1"/>
    <col min="13828" max="13830" width="9.140625" style="1"/>
    <col min="13831" max="13831" width="9.140625" style="1" customWidth="1"/>
    <col min="13832" max="13832" width="9.140625" style="1"/>
    <col min="13833" max="13834" width="9.140625" style="1" customWidth="1"/>
    <col min="13835" max="13835" width="9.140625" style="1"/>
    <col min="13836" max="13837" width="9.140625" style="1" customWidth="1"/>
    <col min="13838" max="13838" width="9.140625" style="1"/>
    <col min="13839" max="13840" width="9.140625" style="1" customWidth="1"/>
    <col min="13841" max="13841" width="9.140625" style="1"/>
    <col min="13842" max="13842" width="9.140625" style="1" customWidth="1"/>
    <col min="13843" max="13843" width="23.85546875" style="1" customWidth="1"/>
    <col min="13844" max="13844" width="22.42578125" style="1" customWidth="1"/>
    <col min="13845" max="14076" width="9.140625" style="1"/>
    <col min="14077" max="14077" width="3.85546875" style="1" customWidth="1"/>
    <col min="14078" max="14078" width="27.140625" style="1" customWidth="1"/>
    <col min="14079" max="14079" width="23.85546875" style="1" customWidth="1"/>
    <col min="14080" max="14080" width="9.140625" style="1"/>
    <col min="14081" max="14081" width="9.140625" style="1" customWidth="1"/>
    <col min="14082" max="14082" width="9.140625" style="1"/>
    <col min="14083" max="14083" width="9.140625" style="1" customWidth="1"/>
    <col min="14084" max="14086" width="9.140625" style="1"/>
    <col min="14087" max="14087" width="9.140625" style="1" customWidth="1"/>
    <col min="14088" max="14088" width="9.140625" style="1"/>
    <col min="14089" max="14090" width="9.140625" style="1" customWidth="1"/>
    <col min="14091" max="14091" width="9.140625" style="1"/>
    <col min="14092" max="14093" width="9.140625" style="1" customWidth="1"/>
    <col min="14094" max="14094" width="9.140625" style="1"/>
    <col min="14095" max="14096" width="9.140625" style="1" customWidth="1"/>
    <col min="14097" max="14097" width="9.140625" style="1"/>
    <col min="14098" max="14098" width="9.140625" style="1" customWidth="1"/>
    <col min="14099" max="14099" width="23.85546875" style="1" customWidth="1"/>
    <col min="14100" max="14100" width="22.42578125" style="1" customWidth="1"/>
    <col min="14101" max="14332" width="9.140625" style="1"/>
    <col min="14333" max="14333" width="3.85546875" style="1" customWidth="1"/>
    <col min="14334" max="14334" width="27.140625" style="1" customWidth="1"/>
    <col min="14335" max="14335" width="23.85546875" style="1" customWidth="1"/>
    <col min="14336" max="14336" width="9.140625" style="1"/>
    <col min="14337" max="14337" width="9.140625" style="1" customWidth="1"/>
    <col min="14338" max="14338" width="9.140625" style="1"/>
    <col min="14339" max="14339" width="9.140625" style="1" customWidth="1"/>
    <col min="14340" max="14342" width="9.140625" style="1"/>
    <col min="14343" max="14343" width="9.140625" style="1" customWidth="1"/>
    <col min="14344" max="14344" width="9.140625" style="1"/>
    <col min="14345" max="14346" width="9.140625" style="1" customWidth="1"/>
    <col min="14347" max="14347" width="9.140625" style="1"/>
    <col min="14348" max="14349" width="9.140625" style="1" customWidth="1"/>
    <col min="14350" max="14350" width="9.140625" style="1"/>
    <col min="14351" max="14352" width="9.140625" style="1" customWidth="1"/>
    <col min="14353" max="14353" width="9.140625" style="1"/>
    <col min="14354" max="14354" width="9.140625" style="1" customWidth="1"/>
    <col min="14355" max="14355" width="23.85546875" style="1" customWidth="1"/>
    <col min="14356" max="14356" width="22.42578125" style="1" customWidth="1"/>
    <col min="14357" max="14588" width="9.140625" style="1"/>
    <col min="14589" max="14589" width="3.85546875" style="1" customWidth="1"/>
    <col min="14590" max="14590" width="27.140625" style="1" customWidth="1"/>
    <col min="14591" max="14591" width="23.85546875" style="1" customWidth="1"/>
    <col min="14592" max="14592" width="9.140625" style="1"/>
    <col min="14593" max="14593" width="9.140625" style="1" customWidth="1"/>
    <col min="14594" max="14594" width="9.140625" style="1"/>
    <col min="14595" max="14595" width="9.140625" style="1" customWidth="1"/>
    <col min="14596" max="14598" width="9.140625" style="1"/>
    <col min="14599" max="14599" width="9.140625" style="1" customWidth="1"/>
    <col min="14600" max="14600" width="9.140625" style="1"/>
    <col min="14601" max="14602" width="9.140625" style="1" customWidth="1"/>
    <col min="14603" max="14603" width="9.140625" style="1"/>
    <col min="14604" max="14605" width="9.140625" style="1" customWidth="1"/>
    <col min="14606" max="14606" width="9.140625" style="1"/>
    <col min="14607" max="14608" width="9.140625" style="1" customWidth="1"/>
    <col min="14609" max="14609" width="9.140625" style="1"/>
    <col min="14610" max="14610" width="9.140625" style="1" customWidth="1"/>
    <col min="14611" max="14611" width="23.85546875" style="1" customWidth="1"/>
    <col min="14612" max="14612" width="22.42578125" style="1" customWidth="1"/>
    <col min="14613" max="14844" width="9.140625" style="1"/>
    <col min="14845" max="14845" width="3.85546875" style="1" customWidth="1"/>
    <col min="14846" max="14846" width="27.140625" style="1" customWidth="1"/>
    <col min="14847" max="14847" width="23.85546875" style="1" customWidth="1"/>
    <col min="14848" max="14848" width="9.140625" style="1"/>
    <col min="14849" max="14849" width="9.140625" style="1" customWidth="1"/>
    <col min="14850" max="14850" width="9.140625" style="1"/>
    <col min="14851" max="14851" width="9.140625" style="1" customWidth="1"/>
    <col min="14852" max="14854" width="9.140625" style="1"/>
    <col min="14855" max="14855" width="9.140625" style="1" customWidth="1"/>
    <col min="14856" max="14856" width="9.140625" style="1"/>
    <col min="14857" max="14858" width="9.140625" style="1" customWidth="1"/>
    <col min="14859" max="14859" width="9.140625" style="1"/>
    <col min="14860" max="14861" width="9.140625" style="1" customWidth="1"/>
    <col min="14862" max="14862" width="9.140625" style="1"/>
    <col min="14863" max="14864" width="9.140625" style="1" customWidth="1"/>
    <col min="14865" max="14865" width="9.140625" style="1"/>
    <col min="14866" max="14866" width="9.140625" style="1" customWidth="1"/>
    <col min="14867" max="14867" width="23.85546875" style="1" customWidth="1"/>
    <col min="14868" max="14868" width="22.42578125" style="1" customWidth="1"/>
    <col min="14869" max="15100" width="9.140625" style="1"/>
    <col min="15101" max="15101" width="3.85546875" style="1" customWidth="1"/>
    <col min="15102" max="15102" width="27.140625" style="1" customWidth="1"/>
    <col min="15103" max="15103" width="23.85546875" style="1" customWidth="1"/>
    <col min="15104" max="15104" width="9.140625" style="1"/>
    <col min="15105" max="15105" width="9.140625" style="1" customWidth="1"/>
    <col min="15106" max="15106" width="9.140625" style="1"/>
    <col min="15107" max="15107" width="9.140625" style="1" customWidth="1"/>
    <col min="15108" max="15110" width="9.140625" style="1"/>
    <col min="15111" max="15111" width="9.140625" style="1" customWidth="1"/>
    <col min="15112" max="15112" width="9.140625" style="1"/>
    <col min="15113" max="15114" width="9.140625" style="1" customWidth="1"/>
    <col min="15115" max="15115" width="9.140625" style="1"/>
    <col min="15116" max="15117" width="9.140625" style="1" customWidth="1"/>
    <col min="15118" max="15118" width="9.140625" style="1"/>
    <col min="15119" max="15120" width="9.140625" style="1" customWidth="1"/>
    <col min="15121" max="15121" width="9.140625" style="1"/>
    <col min="15122" max="15122" width="9.140625" style="1" customWidth="1"/>
    <col min="15123" max="15123" width="23.85546875" style="1" customWidth="1"/>
    <col min="15124" max="15124" width="22.42578125" style="1" customWidth="1"/>
    <col min="15125" max="15356" width="9.140625" style="1"/>
    <col min="15357" max="15357" width="3.85546875" style="1" customWidth="1"/>
    <col min="15358" max="15358" width="27.140625" style="1" customWidth="1"/>
    <col min="15359" max="15359" width="23.85546875" style="1" customWidth="1"/>
    <col min="15360" max="15360" width="9.140625" style="1"/>
    <col min="15361" max="15361" width="9.140625" style="1" customWidth="1"/>
    <col min="15362" max="15362" width="9.140625" style="1"/>
    <col min="15363" max="15363" width="9.140625" style="1" customWidth="1"/>
    <col min="15364" max="15366" width="9.140625" style="1"/>
    <col min="15367" max="15367" width="9.140625" style="1" customWidth="1"/>
    <col min="15368" max="15368" width="9.140625" style="1"/>
    <col min="15369" max="15370" width="9.140625" style="1" customWidth="1"/>
    <col min="15371" max="15371" width="9.140625" style="1"/>
    <col min="15372" max="15373" width="9.140625" style="1" customWidth="1"/>
    <col min="15374" max="15374" width="9.140625" style="1"/>
    <col min="15375" max="15376" width="9.140625" style="1" customWidth="1"/>
    <col min="15377" max="15377" width="9.140625" style="1"/>
    <col min="15378" max="15378" width="9.140625" style="1" customWidth="1"/>
    <col min="15379" max="15379" width="23.85546875" style="1" customWidth="1"/>
    <col min="15380" max="15380" width="22.42578125" style="1" customWidth="1"/>
    <col min="15381" max="15612" width="9.140625" style="1"/>
    <col min="15613" max="15613" width="3.85546875" style="1" customWidth="1"/>
    <col min="15614" max="15614" width="27.140625" style="1" customWidth="1"/>
    <col min="15615" max="15615" width="23.85546875" style="1" customWidth="1"/>
    <col min="15616" max="15616" width="9.140625" style="1"/>
    <col min="15617" max="15617" width="9.140625" style="1" customWidth="1"/>
    <col min="15618" max="15618" width="9.140625" style="1"/>
    <col min="15619" max="15619" width="9.140625" style="1" customWidth="1"/>
    <col min="15620" max="15622" width="9.140625" style="1"/>
    <col min="15623" max="15623" width="9.140625" style="1" customWidth="1"/>
    <col min="15624" max="15624" width="9.140625" style="1"/>
    <col min="15625" max="15626" width="9.140625" style="1" customWidth="1"/>
    <col min="15627" max="15627" width="9.140625" style="1"/>
    <col min="15628" max="15629" width="9.140625" style="1" customWidth="1"/>
    <col min="15630" max="15630" width="9.140625" style="1"/>
    <col min="15631" max="15632" width="9.140625" style="1" customWidth="1"/>
    <col min="15633" max="15633" width="9.140625" style="1"/>
    <col min="15634" max="15634" width="9.140625" style="1" customWidth="1"/>
    <col min="15635" max="15635" width="23.85546875" style="1" customWidth="1"/>
    <col min="15636" max="15636" width="22.42578125" style="1" customWidth="1"/>
    <col min="15637" max="15868" width="9.140625" style="1"/>
    <col min="15869" max="15869" width="3.85546875" style="1" customWidth="1"/>
    <col min="15870" max="15870" width="27.140625" style="1" customWidth="1"/>
    <col min="15871" max="15871" width="23.85546875" style="1" customWidth="1"/>
    <col min="15872" max="15872" width="9.140625" style="1"/>
    <col min="15873" max="15873" width="9.140625" style="1" customWidth="1"/>
    <col min="15874" max="15874" width="9.140625" style="1"/>
    <col min="15875" max="15875" width="9.140625" style="1" customWidth="1"/>
    <col min="15876" max="15878" width="9.140625" style="1"/>
    <col min="15879" max="15879" width="9.140625" style="1" customWidth="1"/>
    <col min="15880" max="15880" width="9.140625" style="1"/>
    <col min="15881" max="15882" width="9.140625" style="1" customWidth="1"/>
    <col min="15883" max="15883" width="9.140625" style="1"/>
    <col min="15884" max="15885" width="9.140625" style="1" customWidth="1"/>
    <col min="15886" max="15886" width="9.140625" style="1"/>
    <col min="15887" max="15888" width="9.140625" style="1" customWidth="1"/>
    <col min="15889" max="15889" width="9.140625" style="1"/>
    <col min="15890" max="15890" width="9.140625" style="1" customWidth="1"/>
    <col min="15891" max="15891" width="23.85546875" style="1" customWidth="1"/>
    <col min="15892" max="15892" width="22.42578125" style="1" customWidth="1"/>
    <col min="15893" max="16124" width="9.140625" style="1"/>
    <col min="16125" max="16125" width="3.85546875" style="1" customWidth="1"/>
    <col min="16126" max="16126" width="27.140625" style="1" customWidth="1"/>
    <col min="16127" max="16127" width="23.85546875" style="1" customWidth="1"/>
    <col min="16128" max="16128" width="9.140625" style="1"/>
    <col min="16129" max="16129" width="9.140625" style="1" customWidth="1"/>
    <col min="16130" max="16130" width="9.140625" style="1"/>
    <col min="16131" max="16131" width="9.140625" style="1" customWidth="1"/>
    <col min="16132" max="16134" width="9.140625" style="1"/>
    <col min="16135" max="16135" width="9.140625" style="1" customWidth="1"/>
    <col min="16136" max="16136" width="9.140625" style="1"/>
    <col min="16137" max="16138" width="9.140625" style="1" customWidth="1"/>
    <col min="16139" max="16139" width="9.140625" style="1"/>
    <col min="16140" max="16141" width="9.140625" style="1" customWidth="1"/>
    <col min="16142" max="16142" width="9.140625" style="1"/>
    <col min="16143" max="16144" width="9.140625" style="1" customWidth="1"/>
    <col min="16145" max="16145" width="9.140625" style="1"/>
    <col min="16146" max="16146" width="9.140625" style="1" customWidth="1"/>
    <col min="16147" max="16147" width="23.85546875" style="1" customWidth="1"/>
    <col min="16148" max="16148" width="22.42578125" style="1" customWidth="1"/>
    <col min="16149" max="16384" width="9.140625" style="1"/>
  </cols>
  <sheetData>
    <row r="1" spans="1:21" ht="53.25" customHeight="1" x14ac:dyDescent="0.3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39" customHeight="1" x14ac:dyDescent="0.25">
      <c r="A2" s="175" t="s">
        <v>1</v>
      </c>
      <c r="B2" s="165" t="s">
        <v>2</v>
      </c>
      <c r="C2" s="166" t="s">
        <v>3</v>
      </c>
      <c r="D2" s="152" t="s">
        <v>4</v>
      </c>
      <c r="E2" s="176" t="s">
        <v>5</v>
      </c>
      <c r="F2" s="176" t="s">
        <v>6</v>
      </c>
      <c r="G2" s="2"/>
      <c r="H2" s="178" t="s">
        <v>7</v>
      </c>
      <c r="I2" s="179"/>
      <c r="J2" s="179"/>
      <c r="K2" s="179"/>
      <c r="L2" s="179"/>
      <c r="M2" s="179"/>
      <c r="N2" s="179"/>
      <c r="O2" s="179"/>
      <c r="P2" s="179"/>
      <c r="Q2" s="180"/>
      <c r="R2" s="3"/>
      <c r="S2" s="3"/>
      <c r="T2" s="166" t="s">
        <v>8</v>
      </c>
      <c r="U2" s="166" t="s">
        <v>9</v>
      </c>
    </row>
    <row r="3" spans="1:21" ht="37.5" customHeight="1" x14ac:dyDescent="0.25">
      <c r="A3" s="175"/>
      <c r="B3" s="165"/>
      <c r="C3" s="166"/>
      <c r="D3" s="154"/>
      <c r="E3" s="177"/>
      <c r="F3" s="177"/>
      <c r="G3" s="2"/>
      <c r="H3" s="4" t="s">
        <v>10</v>
      </c>
      <c r="I3" s="4" t="s">
        <v>11</v>
      </c>
      <c r="J3" s="5"/>
      <c r="K3" s="4" t="s">
        <v>66</v>
      </c>
      <c r="L3" s="4" t="s">
        <v>12</v>
      </c>
      <c r="M3" s="5"/>
      <c r="N3" s="4" t="s">
        <v>13</v>
      </c>
      <c r="O3" s="4" t="s">
        <v>14</v>
      </c>
      <c r="P3" s="4" t="s">
        <v>105</v>
      </c>
      <c r="Q3" s="4" t="s">
        <v>106</v>
      </c>
      <c r="R3" s="3" t="s">
        <v>15</v>
      </c>
      <c r="S3" s="3"/>
      <c r="T3" s="166"/>
      <c r="U3" s="166"/>
    </row>
    <row r="4" spans="1:21" ht="13.5" customHeight="1" x14ac:dyDescent="0.25">
      <c r="A4" s="6"/>
      <c r="B4" s="7"/>
      <c r="C4" s="8"/>
      <c r="D4" s="8"/>
      <c r="E4" s="9"/>
      <c r="F4" s="9"/>
      <c r="G4" s="2"/>
      <c r="H4" s="9"/>
      <c r="I4" s="9"/>
      <c r="J4" s="2"/>
      <c r="K4" s="9"/>
      <c r="L4" s="9"/>
      <c r="M4" s="2"/>
      <c r="N4" s="3"/>
      <c r="O4" s="3"/>
      <c r="P4" s="10"/>
      <c r="Q4" s="3"/>
      <c r="R4" s="3"/>
      <c r="S4" s="3"/>
      <c r="T4" s="8"/>
      <c r="U4" s="8"/>
    </row>
    <row r="5" spans="1:21" ht="1.5" customHeight="1" x14ac:dyDescent="0.25">
      <c r="A5" s="6"/>
      <c r="B5" s="7"/>
      <c r="C5" s="8"/>
      <c r="D5" s="8"/>
      <c r="E5" s="4" t="s">
        <v>16</v>
      </c>
      <c r="F5" s="4" t="s">
        <v>17</v>
      </c>
      <c r="G5" s="5" t="s">
        <v>18</v>
      </c>
      <c r="H5" s="4" t="s">
        <v>16</v>
      </c>
      <c r="I5" s="4" t="s">
        <v>17</v>
      </c>
      <c r="J5" s="5" t="s">
        <v>18</v>
      </c>
      <c r="K5" s="4" t="s">
        <v>16</v>
      </c>
      <c r="L5" s="4" t="s">
        <v>17</v>
      </c>
      <c r="M5" s="5" t="s">
        <v>18</v>
      </c>
      <c r="N5" s="4" t="s">
        <v>16</v>
      </c>
      <c r="O5" s="4" t="s">
        <v>17</v>
      </c>
      <c r="P5" s="5" t="s">
        <v>18</v>
      </c>
      <c r="Q5" s="4" t="s">
        <v>16</v>
      </c>
      <c r="R5" s="4" t="s">
        <v>17</v>
      </c>
      <c r="S5" s="5" t="s">
        <v>18</v>
      </c>
      <c r="T5" s="8"/>
      <c r="U5" s="8"/>
    </row>
    <row r="6" spans="1:21" s="14" customFormat="1" x14ac:dyDescent="0.25">
      <c r="A6" s="181"/>
      <c r="B6" s="182" t="s">
        <v>19</v>
      </c>
      <c r="C6" s="11" t="s">
        <v>20</v>
      </c>
      <c r="D6" s="183"/>
      <c r="E6" s="12">
        <f>H6+K6+N6+Q6+P6</f>
        <v>219104.4</v>
      </c>
      <c r="F6" s="12" t="e">
        <f t="shared" ref="F6:F8" si="0">I6+L6+O6+R6</f>
        <v>#REF!</v>
      </c>
      <c r="G6" s="13" t="e">
        <f>F6-E6</f>
        <v>#REF!</v>
      </c>
      <c r="H6" s="12">
        <f t="shared" ref="H6:Q6" si="1">H49+H63+H91</f>
        <v>17301.7</v>
      </c>
      <c r="I6" s="12" t="e">
        <f t="shared" si="1"/>
        <v>#REF!</v>
      </c>
      <c r="J6" s="12">
        <f t="shared" si="1"/>
        <v>0</v>
      </c>
      <c r="K6" s="12">
        <f>K49+K63+K91</f>
        <v>29405.100000000002</v>
      </c>
      <c r="L6" s="12" t="e">
        <f t="shared" si="1"/>
        <v>#REF!</v>
      </c>
      <c r="M6" s="12">
        <f t="shared" si="1"/>
        <v>0</v>
      </c>
      <c r="N6" s="12">
        <f t="shared" si="1"/>
        <v>22779.599999999999</v>
      </c>
      <c r="O6" s="12" t="e">
        <f t="shared" si="1"/>
        <v>#REF!</v>
      </c>
      <c r="P6" s="12">
        <f t="shared" si="1"/>
        <v>0</v>
      </c>
      <c r="Q6" s="12">
        <f t="shared" si="1"/>
        <v>149618</v>
      </c>
      <c r="R6" s="12" t="e">
        <f>R49+#REF!+R63+#REF!</f>
        <v>#REF!</v>
      </c>
      <c r="S6" s="13" t="e">
        <f t="shared" ref="S6:S9" si="2">SUM(S7:S9)</f>
        <v>#REF!</v>
      </c>
      <c r="T6" s="186"/>
      <c r="U6" s="187"/>
    </row>
    <row r="7" spans="1:21" s="14" customFormat="1" ht="17.25" customHeight="1" x14ac:dyDescent="0.25">
      <c r="A7" s="181"/>
      <c r="B7" s="182"/>
      <c r="C7" s="11" t="s">
        <v>45</v>
      </c>
      <c r="D7" s="184"/>
      <c r="E7" s="12">
        <f t="shared" ref="E7:E8" si="3">H7+K7+N7+Q7+P7</f>
        <v>93634.6</v>
      </c>
      <c r="F7" s="12" t="e">
        <f t="shared" ca="1" si="0"/>
        <v>#REF!</v>
      </c>
      <c r="G7" s="13" t="e">
        <f ca="1">F7-E7</f>
        <v>#REF!</v>
      </c>
      <c r="H7" s="12">
        <f t="shared" ref="H7:Q7" si="4">H50+H64+H92</f>
        <v>5365.7</v>
      </c>
      <c r="I7" s="12">
        <f t="shared" ca="1" si="4"/>
        <v>0</v>
      </c>
      <c r="J7" s="12">
        <f t="shared" ca="1" si="4"/>
        <v>0</v>
      </c>
      <c r="K7" s="12">
        <f t="shared" si="4"/>
        <v>9589.2999999999993</v>
      </c>
      <c r="L7" s="12">
        <f t="shared" si="4"/>
        <v>0</v>
      </c>
      <c r="M7" s="12">
        <f t="shared" si="4"/>
        <v>0</v>
      </c>
      <c r="N7" s="12">
        <f t="shared" si="4"/>
        <v>3530.6</v>
      </c>
      <c r="O7" s="12">
        <f t="shared" si="4"/>
        <v>0</v>
      </c>
      <c r="P7" s="12">
        <f t="shared" si="4"/>
        <v>0</v>
      </c>
      <c r="Q7" s="12">
        <f t="shared" si="4"/>
        <v>75149</v>
      </c>
      <c r="R7" s="12" t="e">
        <f>R50+#REF!+R64+#REF!</f>
        <v>#REF!</v>
      </c>
      <c r="S7" s="13" t="e">
        <f t="shared" si="2"/>
        <v>#REF!</v>
      </c>
      <c r="T7" s="186"/>
      <c r="U7" s="187"/>
    </row>
    <row r="8" spans="1:21" s="14" customFormat="1" ht="15" customHeight="1" x14ac:dyDescent="0.25">
      <c r="A8" s="181"/>
      <c r="B8" s="182"/>
      <c r="C8" s="11" t="s">
        <v>82</v>
      </c>
      <c r="D8" s="184"/>
      <c r="E8" s="12">
        <f t="shared" si="3"/>
        <v>74990</v>
      </c>
      <c r="F8" s="12" t="e">
        <f t="shared" ca="1" si="0"/>
        <v>#REF!</v>
      </c>
      <c r="G8" s="13" t="e">
        <f ca="1">F8-E8</f>
        <v>#REF!</v>
      </c>
      <c r="H8" s="12">
        <f t="shared" ref="H8:Q8" si="5">H51+H65+H93</f>
        <v>351</v>
      </c>
      <c r="I8" s="12">
        <f t="shared" ca="1" si="5"/>
        <v>0</v>
      </c>
      <c r="J8" s="12">
        <f t="shared" ca="1" si="5"/>
        <v>0</v>
      </c>
      <c r="K8" s="12">
        <f t="shared" si="5"/>
        <v>170</v>
      </c>
      <c r="L8" s="12">
        <f t="shared" si="5"/>
        <v>0</v>
      </c>
      <c r="M8" s="12">
        <f t="shared" si="5"/>
        <v>0</v>
      </c>
      <c r="N8" s="12">
        <f t="shared" si="5"/>
        <v>0</v>
      </c>
      <c r="O8" s="12">
        <f t="shared" si="5"/>
        <v>0</v>
      </c>
      <c r="P8" s="12">
        <f t="shared" si="5"/>
        <v>0</v>
      </c>
      <c r="Q8" s="12">
        <f t="shared" si="5"/>
        <v>74469</v>
      </c>
      <c r="R8" s="12" t="e">
        <f>R51+#REF!+R65+#REF!</f>
        <v>#REF!</v>
      </c>
      <c r="S8" s="13" t="e">
        <f t="shared" si="2"/>
        <v>#REF!</v>
      </c>
      <c r="T8" s="186"/>
      <c r="U8" s="187"/>
    </row>
    <row r="9" spans="1:21" s="14" customFormat="1" ht="15" customHeight="1" x14ac:dyDescent="0.25">
      <c r="A9" s="181"/>
      <c r="B9" s="182"/>
      <c r="C9" s="11" t="s">
        <v>43</v>
      </c>
      <c r="D9" s="185"/>
      <c r="E9" s="12">
        <f t="shared" ref="E9:G9" si="6">E52+E66+E94</f>
        <v>50479.799999999996</v>
      </c>
      <c r="F9" s="12" t="e">
        <f t="shared" si="6"/>
        <v>#REF!</v>
      </c>
      <c r="G9" s="12" t="e">
        <f t="shared" si="6"/>
        <v>#REF!</v>
      </c>
      <c r="H9" s="12">
        <f t="shared" ref="H9:Q9" si="7">H52+H66+H94</f>
        <v>11585</v>
      </c>
      <c r="I9" s="12">
        <f t="shared" ca="1" si="7"/>
        <v>0</v>
      </c>
      <c r="J9" s="12">
        <f t="shared" ca="1" si="7"/>
        <v>0</v>
      </c>
      <c r="K9" s="12">
        <f t="shared" si="7"/>
        <v>19645.8</v>
      </c>
      <c r="L9" s="12">
        <f t="shared" si="7"/>
        <v>0</v>
      </c>
      <c r="M9" s="12">
        <f t="shared" si="7"/>
        <v>0</v>
      </c>
      <c r="N9" s="12">
        <f t="shared" si="7"/>
        <v>19249</v>
      </c>
      <c r="O9" s="12">
        <f t="shared" si="7"/>
        <v>0</v>
      </c>
      <c r="P9" s="12">
        <f t="shared" si="7"/>
        <v>0</v>
      </c>
      <c r="Q9" s="12">
        <f t="shared" si="7"/>
        <v>0</v>
      </c>
      <c r="R9" s="12" t="e">
        <f>R52+#REF!+R66+#REF!</f>
        <v>#REF!</v>
      </c>
      <c r="S9" s="13" t="e">
        <f t="shared" si="2"/>
        <v>#REF!</v>
      </c>
      <c r="T9" s="186"/>
      <c r="U9" s="187"/>
    </row>
    <row r="10" spans="1:21" ht="15.75" customHeight="1" x14ac:dyDescent="0.25">
      <c r="A10" s="6"/>
      <c r="B10" s="168" t="s">
        <v>21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</row>
    <row r="11" spans="1:21" x14ac:dyDescent="0.25">
      <c r="A11" s="170" t="s">
        <v>22</v>
      </c>
      <c r="B11" s="172" t="s">
        <v>23</v>
      </c>
      <c r="C11" s="15" t="s">
        <v>20</v>
      </c>
      <c r="D11" s="158" t="s">
        <v>98</v>
      </c>
      <c r="E11" s="16">
        <f>H11+K11+N11+Q11+P11</f>
        <v>155234</v>
      </c>
      <c r="F11" s="16" t="e">
        <f t="shared" ref="F11:F33" si="8">I11+L11+O11+R11</f>
        <v>#REF!</v>
      </c>
      <c r="G11" s="17" t="e">
        <f t="shared" ref="G11:G52" si="9">F11-E11</f>
        <v>#REF!</v>
      </c>
      <c r="H11" s="108">
        <f t="shared" ref="H11:Q11" si="10">H15+H20</f>
        <v>0</v>
      </c>
      <c r="I11" s="108">
        <f t="shared" si="10"/>
        <v>0</v>
      </c>
      <c r="J11" s="108">
        <f t="shared" si="10"/>
        <v>0</v>
      </c>
      <c r="K11" s="108">
        <f t="shared" si="10"/>
        <v>10664</v>
      </c>
      <c r="L11" s="108">
        <f t="shared" si="10"/>
        <v>0</v>
      </c>
      <c r="M11" s="108">
        <f t="shared" si="10"/>
        <v>-10664</v>
      </c>
      <c r="N11" s="108">
        <f t="shared" si="10"/>
        <v>0</v>
      </c>
      <c r="O11" s="108">
        <f t="shared" si="10"/>
        <v>0</v>
      </c>
      <c r="P11" s="108">
        <f t="shared" si="10"/>
        <v>0</v>
      </c>
      <c r="Q11" s="108">
        <f t="shared" si="10"/>
        <v>144570</v>
      </c>
      <c r="R11" s="16" t="e">
        <f>R20+#REF!+#REF!</f>
        <v>#REF!</v>
      </c>
      <c r="S11" s="17" t="e">
        <f t="shared" ref="S11" si="11">SUM(S12:S14)</f>
        <v>#REF!</v>
      </c>
      <c r="T11" s="161"/>
      <c r="U11" s="162" t="s">
        <v>42</v>
      </c>
    </row>
    <row r="12" spans="1:21" ht="21" customHeight="1" x14ac:dyDescent="0.25">
      <c r="A12" s="171"/>
      <c r="B12" s="172"/>
      <c r="C12" s="15" t="s">
        <v>45</v>
      </c>
      <c r="D12" s="159"/>
      <c r="E12" s="16">
        <f t="shared" ref="E12:E14" si="12">H12+K12+N12+Q12+P12</f>
        <v>74779</v>
      </c>
      <c r="F12" s="16" t="e">
        <f t="shared" si="8"/>
        <v>#REF!</v>
      </c>
      <c r="G12" s="17" t="e">
        <f t="shared" si="9"/>
        <v>#REF!</v>
      </c>
      <c r="H12" s="108">
        <f t="shared" ref="H12:Q12" si="13">H16+H21</f>
        <v>0</v>
      </c>
      <c r="I12" s="108">
        <f t="shared" si="13"/>
        <v>0</v>
      </c>
      <c r="J12" s="108">
        <f t="shared" si="13"/>
        <v>0</v>
      </c>
      <c r="K12" s="108">
        <f t="shared" si="13"/>
        <v>2494</v>
      </c>
      <c r="L12" s="108">
        <f t="shared" si="13"/>
        <v>0</v>
      </c>
      <c r="M12" s="108">
        <f t="shared" si="13"/>
        <v>0</v>
      </c>
      <c r="N12" s="108">
        <f t="shared" si="13"/>
        <v>0</v>
      </c>
      <c r="O12" s="108">
        <f t="shared" si="13"/>
        <v>0</v>
      </c>
      <c r="P12" s="108">
        <f t="shared" si="13"/>
        <v>0</v>
      </c>
      <c r="Q12" s="108">
        <f t="shared" si="13"/>
        <v>72285</v>
      </c>
      <c r="R12" s="16" t="e">
        <f>R21+#REF!+#REF!</f>
        <v>#REF!</v>
      </c>
      <c r="S12" s="17" t="e">
        <f>S21+#REF!+#REF!</f>
        <v>#REF!</v>
      </c>
      <c r="T12" s="161"/>
      <c r="U12" s="163"/>
    </row>
    <row r="13" spans="1:21" x14ac:dyDescent="0.25">
      <c r="A13" s="171"/>
      <c r="B13" s="172"/>
      <c r="C13" s="15" t="s">
        <v>82</v>
      </c>
      <c r="D13" s="159"/>
      <c r="E13" s="16">
        <f t="shared" si="12"/>
        <v>72455</v>
      </c>
      <c r="F13" s="16" t="e">
        <f t="shared" si="8"/>
        <v>#REF!</v>
      </c>
      <c r="G13" s="17" t="e">
        <f t="shared" si="9"/>
        <v>#REF!</v>
      </c>
      <c r="H13" s="108">
        <f t="shared" ref="H13:Q13" si="14">H17+H22</f>
        <v>0</v>
      </c>
      <c r="I13" s="108">
        <f t="shared" si="14"/>
        <v>0</v>
      </c>
      <c r="J13" s="108">
        <f t="shared" si="14"/>
        <v>0</v>
      </c>
      <c r="K13" s="108">
        <f t="shared" si="14"/>
        <v>170</v>
      </c>
      <c r="L13" s="108">
        <f t="shared" si="14"/>
        <v>0</v>
      </c>
      <c r="M13" s="108">
        <f t="shared" si="14"/>
        <v>0</v>
      </c>
      <c r="N13" s="108">
        <f t="shared" si="14"/>
        <v>0</v>
      </c>
      <c r="O13" s="108">
        <f t="shared" si="14"/>
        <v>0</v>
      </c>
      <c r="P13" s="108">
        <f t="shared" si="14"/>
        <v>0</v>
      </c>
      <c r="Q13" s="108">
        <f t="shared" si="14"/>
        <v>72285</v>
      </c>
      <c r="R13" s="16" t="e">
        <f>R22+#REF!+#REF!</f>
        <v>#REF!</v>
      </c>
      <c r="S13" s="17" t="e">
        <f t="shared" ref="S13:S33" si="15">R13-Q13</f>
        <v>#REF!</v>
      </c>
      <c r="T13" s="161"/>
      <c r="U13" s="163"/>
    </row>
    <row r="14" spans="1:21" x14ac:dyDescent="0.25">
      <c r="A14" s="171"/>
      <c r="B14" s="172"/>
      <c r="C14" s="15" t="s">
        <v>43</v>
      </c>
      <c r="D14" s="160"/>
      <c r="E14" s="16">
        <f t="shared" si="12"/>
        <v>8000</v>
      </c>
      <c r="F14" s="16" t="e">
        <f t="shared" si="8"/>
        <v>#REF!</v>
      </c>
      <c r="G14" s="17" t="e">
        <f t="shared" si="9"/>
        <v>#REF!</v>
      </c>
      <c r="H14" s="108">
        <f t="shared" ref="H14:Q14" si="16">H18+H23</f>
        <v>0</v>
      </c>
      <c r="I14" s="108">
        <f t="shared" si="16"/>
        <v>0</v>
      </c>
      <c r="J14" s="108">
        <f t="shared" si="16"/>
        <v>0</v>
      </c>
      <c r="K14" s="108">
        <f t="shared" si="16"/>
        <v>8000</v>
      </c>
      <c r="L14" s="108">
        <f t="shared" si="16"/>
        <v>0</v>
      </c>
      <c r="M14" s="108">
        <f t="shared" si="16"/>
        <v>0</v>
      </c>
      <c r="N14" s="108">
        <f t="shared" si="16"/>
        <v>0</v>
      </c>
      <c r="O14" s="108">
        <f t="shared" si="16"/>
        <v>0</v>
      </c>
      <c r="P14" s="108">
        <f t="shared" si="16"/>
        <v>0</v>
      </c>
      <c r="Q14" s="16">
        <f t="shared" si="16"/>
        <v>0</v>
      </c>
      <c r="R14" s="16" t="e">
        <f>R23+#REF!+#REF!</f>
        <v>#REF!</v>
      </c>
      <c r="S14" s="17" t="e">
        <f t="shared" si="15"/>
        <v>#REF!</v>
      </c>
      <c r="T14" s="161"/>
      <c r="U14" s="164"/>
    </row>
    <row r="15" spans="1:21" x14ac:dyDescent="0.25">
      <c r="A15" s="146" t="s">
        <v>25</v>
      </c>
      <c r="B15" s="149" t="s">
        <v>107</v>
      </c>
      <c r="C15" s="90" t="s">
        <v>20</v>
      </c>
      <c r="D15" s="152" t="s">
        <v>103</v>
      </c>
      <c r="E15" s="18">
        <f>H15+K15+N15+Q15+P15</f>
        <v>26936</v>
      </c>
      <c r="F15" s="18">
        <f t="shared" ref="F15:F18" si="17">I15+L15+O15+R15</f>
        <v>0</v>
      </c>
      <c r="G15" s="19">
        <f t="shared" ref="G15:G18" si="18">F15-E15</f>
        <v>-26936</v>
      </c>
      <c r="H15" s="18">
        <f>SUM(H16:H18)</f>
        <v>0</v>
      </c>
      <c r="I15" s="18">
        <f>SUM(I16:I18)</f>
        <v>0</v>
      </c>
      <c r="J15" s="19">
        <f t="shared" ref="J15" si="19">I15-H15</f>
        <v>0</v>
      </c>
      <c r="K15" s="18">
        <f>SUM(K16:K18)</f>
        <v>10466</v>
      </c>
      <c r="L15" s="18">
        <f>SUM(L16:L18)</f>
        <v>0</v>
      </c>
      <c r="M15" s="19">
        <f t="shared" ref="M15" si="20">L15-K15</f>
        <v>-10466</v>
      </c>
      <c r="N15" s="18">
        <f>SUM(N16:N18)</f>
        <v>0</v>
      </c>
      <c r="O15" s="18">
        <f t="shared" ref="O15:P15" si="21">SUM(O16:O18)</f>
        <v>0</v>
      </c>
      <c r="P15" s="18">
        <f t="shared" si="21"/>
        <v>0</v>
      </c>
      <c r="Q15" s="18">
        <f>SUM(Q16:Q18)</f>
        <v>16470</v>
      </c>
      <c r="R15" s="18">
        <f>SUM(R16:R18)</f>
        <v>0</v>
      </c>
      <c r="S15" s="19">
        <f t="shared" ref="S15:S18" si="22">R15-Q15</f>
        <v>-16470</v>
      </c>
      <c r="T15" s="155" t="s">
        <v>41</v>
      </c>
      <c r="U15" s="155"/>
    </row>
    <row r="16" spans="1:21" x14ac:dyDescent="0.25">
      <c r="A16" s="147"/>
      <c r="B16" s="150"/>
      <c r="C16" s="90" t="s">
        <v>45</v>
      </c>
      <c r="D16" s="153"/>
      <c r="E16" s="18">
        <f t="shared" ref="E16:E18" si="23">H16+K16+N16+Q16+P16</f>
        <v>10531</v>
      </c>
      <c r="F16" s="18">
        <f t="shared" si="17"/>
        <v>0</v>
      </c>
      <c r="G16" s="19">
        <f t="shared" si="18"/>
        <v>-10531</v>
      </c>
      <c r="H16" s="9">
        <v>0</v>
      </c>
      <c r="I16" s="9"/>
      <c r="J16" s="2"/>
      <c r="K16" s="9">
        <v>2296</v>
      </c>
      <c r="L16" s="9"/>
      <c r="M16" s="2"/>
      <c r="N16" s="9">
        <v>0</v>
      </c>
      <c r="O16" s="9"/>
      <c r="P16" s="9">
        <v>0</v>
      </c>
      <c r="Q16" s="105">
        <v>8235</v>
      </c>
      <c r="R16" s="3"/>
      <c r="S16" s="2">
        <f t="shared" si="22"/>
        <v>-8235</v>
      </c>
      <c r="T16" s="156"/>
      <c r="U16" s="156"/>
    </row>
    <row r="17" spans="1:21" x14ac:dyDescent="0.25">
      <c r="A17" s="147"/>
      <c r="B17" s="150"/>
      <c r="C17" s="90" t="s">
        <v>82</v>
      </c>
      <c r="D17" s="153"/>
      <c r="E17" s="18">
        <f t="shared" si="23"/>
        <v>8405</v>
      </c>
      <c r="F17" s="18">
        <f t="shared" si="17"/>
        <v>0</v>
      </c>
      <c r="G17" s="19">
        <f t="shared" si="18"/>
        <v>-8405</v>
      </c>
      <c r="H17" s="9">
        <v>0</v>
      </c>
      <c r="I17" s="9"/>
      <c r="J17" s="2"/>
      <c r="K17" s="9">
        <v>170</v>
      </c>
      <c r="L17" s="9"/>
      <c r="M17" s="2"/>
      <c r="N17" s="9">
        <v>0</v>
      </c>
      <c r="O17" s="9"/>
      <c r="P17" s="9">
        <v>0</v>
      </c>
      <c r="Q17" s="105">
        <v>8235</v>
      </c>
      <c r="R17" s="3"/>
      <c r="S17" s="2">
        <f t="shared" si="22"/>
        <v>-8235</v>
      </c>
      <c r="T17" s="156"/>
      <c r="U17" s="156"/>
    </row>
    <row r="18" spans="1:21" ht="21" customHeight="1" x14ac:dyDescent="0.25">
      <c r="A18" s="148"/>
      <c r="B18" s="151"/>
      <c r="C18" s="90" t="s">
        <v>43</v>
      </c>
      <c r="D18" s="154"/>
      <c r="E18" s="18">
        <f t="shared" si="23"/>
        <v>8000</v>
      </c>
      <c r="F18" s="18">
        <f t="shared" si="17"/>
        <v>0</v>
      </c>
      <c r="G18" s="19">
        <f t="shared" si="18"/>
        <v>-8000</v>
      </c>
      <c r="H18" s="9">
        <v>0</v>
      </c>
      <c r="I18" s="9"/>
      <c r="J18" s="2"/>
      <c r="K18" s="9">
        <v>8000</v>
      </c>
      <c r="L18" s="9"/>
      <c r="M18" s="2"/>
      <c r="N18" s="3">
        <v>0</v>
      </c>
      <c r="O18" s="3"/>
      <c r="P18" s="9">
        <v>0</v>
      </c>
      <c r="Q18" s="105">
        <v>0</v>
      </c>
      <c r="R18" s="3"/>
      <c r="S18" s="2">
        <f t="shared" si="22"/>
        <v>0</v>
      </c>
      <c r="T18" s="157"/>
      <c r="U18" s="157"/>
    </row>
    <row r="19" spans="1:21" s="29" customFormat="1" ht="12.75" x14ac:dyDescent="0.25">
      <c r="A19" s="20" t="s">
        <v>25</v>
      </c>
      <c r="B19" s="21" t="s">
        <v>104</v>
      </c>
      <c r="C19" s="22" t="s">
        <v>28</v>
      </c>
      <c r="D19" s="23">
        <v>0</v>
      </c>
      <c r="E19" s="24">
        <f>H19+K19+N19+Q19</f>
        <v>249</v>
      </c>
      <c r="F19" s="24">
        <f t="shared" ref="F19" si="24">I19+L19+O19+R19</f>
        <v>0</v>
      </c>
      <c r="G19" s="25">
        <f t="shared" ref="G19" si="25">F19-E19</f>
        <v>-249</v>
      </c>
      <c r="H19" s="26">
        <v>0</v>
      </c>
      <c r="I19" s="26"/>
      <c r="J19" s="27"/>
      <c r="K19" s="26">
        <v>5</v>
      </c>
      <c r="L19" s="26"/>
      <c r="M19" s="27"/>
      <c r="N19" s="26">
        <v>0</v>
      </c>
      <c r="O19" s="26">
        <v>0</v>
      </c>
      <c r="P19" s="26">
        <v>0</v>
      </c>
      <c r="Q19" s="26">
        <v>244</v>
      </c>
      <c r="R19" s="26"/>
      <c r="S19" s="27">
        <f t="shared" ref="S19" si="26">R19-Q19</f>
        <v>-244</v>
      </c>
      <c r="T19" s="28"/>
      <c r="U19" s="28"/>
    </row>
    <row r="20" spans="1:21" ht="15" customHeight="1" x14ac:dyDescent="0.25">
      <c r="A20" s="146" t="s">
        <v>101</v>
      </c>
      <c r="B20" s="149" t="s">
        <v>26</v>
      </c>
      <c r="C20" s="8" t="s">
        <v>20</v>
      </c>
      <c r="D20" s="152" t="s">
        <v>110</v>
      </c>
      <c r="E20" s="18">
        <f>H20+K20+N20+Q20+P20</f>
        <v>128298</v>
      </c>
      <c r="F20" s="18">
        <f t="shared" si="8"/>
        <v>0</v>
      </c>
      <c r="G20" s="19">
        <f t="shared" si="9"/>
        <v>-128298</v>
      </c>
      <c r="H20" s="18">
        <f>SUM(H21:H23)</f>
        <v>0</v>
      </c>
      <c r="I20" s="18">
        <f>SUM(I21:I23)</f>
        <v>0</v>
      </c>
      <c r="J20" s="19">
        <f t="shared" ref="J20" si="27">I20-H20</f>
        <v>0</v>
      </c>
      <c r="K20" s="18">
        <f>SUM(K21:K23)</f>
        <v>198</v>
      </c>
      <c r="L20" s="18">
        <f>SUM(L21:L23)</f>
        <v>0</v>
      </c>
      <c r="M20" s="19">
        <f t="shared" ref="M20" si="28">L20-K20</f>
        <v>-198</v>
      </c>
      <c r="N20" s="18">
        <f>SUM(N21:N23)</f>
        <v>0</v>
      </c>
      <c r="O20" s="18">
        <f t="shared" ref="O20:P20" si="29">SUM(O21:O23)</f>
        <v>0</v>
      </c>
      <c r="P20" s="18">
        <f t="shared" si="29"/>
        <v>0</v>
      </c>
      <c r="Q20" s="18">
        <f>SUM(Q21:Q23)</f>
        <v>128100</v>
      </c>
      <c r="R20" s="18">
        <f>SUM(R21:R23)</f>
        <v>0</v>
      </c>
      <c r="S20" s="19">
        <f t="shared" si="15"/>
        <v>-128100</v>
      </c>
      <c r="T20" s="155" t="s">
        <v>41</v>
      </c>
      <c r="U20" s="155"/>
    </row>
    <row r="21" spans="1:21" ht="16.5" customHeight="1" x14ac:dyDescent="0.25">
      <c r="A21" s="147"/>
      <c r="B21" s="150"/>
      <c r="C21" s="42" t="s">
        <v>45</v>
      </c>
      <c r="D21" s="153"/>
      <c r="E21" s="18">
        <f t="shared" ref="E21:E23" si="30">H21+K21+N21+Q21+P21</f>
        <v>64248</v>
      </c>
      <c r="F21" s="18">
        <f t="shared" si="8"/>
        <v>0</v>
      </c>
      <c r="G21" s="19">
        <f t="shared" si="9"/>
        <v>-64248</v>
      </c>
      <c r="H21" s="9">
        <v>0</v>
      </c>
      <c r="I21" s="9"/>
      <c r="J21" s="2"/>
      <c r="K21" s="9">
        <v>198</v>
      </c>
      <c r="L21" s="9"/>
      <c r="M21" s="2"/>
      <c r="N21" s="9">
        <v>0</v>
      </c>
      <c r="O21" s="9"/>
      <c r="P21" s="9">
        <v>0</v>
      </c>
      <c r="Q21" s="9">
        <v>64050</v>
      </c>
      <c r="R21" s="3"/>
      <c r="S21" s="2">
        <f t="shared" si="15"/>
        <v>-64050</v>
      </c>
      <c r="T21" s="156"/>
      <c r="U21" s="156"/>
    </row>
    <row r="22" spans="1:21" ht="17.25" customHeight="1" x14ac:dyDescent="0.25">
      <c r="A22" s="147"/>
      <c r="B22" s="150"/>
      <c r="C22" s="42" t="s">
        <v>82</v>
      </c>
      <c r="D22" s="153"/>
      <c r="E22" s="18">
        <f t="shared" si="30"/>
        <v>64050</v>
      </c>
      <c r="F22" s="18">
        <f t="shared" si="8"/>
        <v>0</v>
      </c>
      <c r="G22" s="19">
        <f t="shared" si="9"/>
        <v>-64050</v>
      </c>
      <c r="H22" s="9">
        <v>0</v>
      </c>
      <c r="I22" s="9"/>
      <c r="J22" s="2"/>
      <c r="K22" s="9">
        <v>0</v>
      </c>
      <c r="L22" s="9"/>
      <c r="M22" s="2"/>
      <c r="N22" s="9">
        <v>0</v>
      </c>
      <c r="O22" s="9"/>
      <c r="P22" s="9">
        <v>0</v>
      </c>
      <c r="Q22" s="9">
        <v>64050</v>
      </c>
      <c r="R22" s="3"/>
      <c r="S22" s="2">
        <f t="shared" si="15"/>
        <v>-64050</v>
      </c>
      <c r="T22" s="156"/>
      <c r="U22" s="156"/>
    </row>
    <row r="23" spans="1:21" ht="18.75" customHeight="1" x14ac:dyDescent="0.25">
      <c r="A23" s="148"/>
      <c r="B23" s="151"/>
      <c r="C23" s="42" t="s">
        <v>43</v>
      </c>
      <c r="D23" s="154"/>
      <c r="E23" s="18">
        <f t="shared" si="30"/>
        <v>0</v>
      </c>
      <c r="F23" s="18">
        <f t="shared" si="8"/>
        <v>0</v>
      </c>
      <c r="G23" s="19">
        <f t="shared" si="9"/>
        <v>0</v>
      </c>
      <c r="H23" s="9">
        <v>0</v>
      </c>
      <c r="I23" s="9"/>
      <c r="J23" s="2"/>
      <c r="K23" s="9">
        <v>0</v>
      </c>
      <c r="L23" s="9"/>
      <c r="M23" s="2"/>
      <c r="N23" s="3">
        <v>0</v>
      </c>
      <c r="O23" s="3"/>
      <c r="P23" s="9">
        <v>0</v>
      </c>
      <c r="Q23" s="3">
        <v>0</v>
      </c>
      <c r="R23" s="3"/>
      <c r="S23" s="2">
        <f t="shared" si="15"/>
        <v>0</v>
      </c>
      <c r="T23" s="157"/>
      <c r="U23" s="157"/>
    </row>
    <row r="24" spans="1:21" s="29" customFormat="1" ht="24" x14ac:dyDescent="0.25">
      <c r="A24" s="188" t="s">
        <v>101</v>
      </c>
      <c r="B24" s="21" t="s">
        <v>27</v>
      </c>
      <c r="C24" s="22" t="s">
        <v>28</v>
      </c>
      <c r="D24" s="23">
        <v>11</v>
      </c>
      <c r="E24" s="24">
        <f>D24+H24+K24+N24+Q24</f>
        <v>255</v>
      </c>
      <c r="F24" s="24">
        <f>I24+L24+O24+R24</f>
        <v>0</v>
      </c>
      <c r="G24" s="25">
        <f>F24-E24</f>
        <v>-255</v>
      </c>
      <c r="H24" s="26">
        <v>0</v>
      </c>
      <c r="I24" s="26"/>
      <c r="J24" s="27"/>
      <c r="K24" s="26">
        <v>0</v>
      </c>
      <c r="L24" s="26"/>
      <c r="M24" s="27"/>
      <c r="N24" s="26">
        <v>0</v>
      </c>
      <c r="O24" s="26">
        <v>0</v>
      </c>
      <c r="P24" s="26">
        <v>0</v>
      </c>
      <c r="Q24" s="3">
        <v>244</v>
      </c>
      <c r="R24" s="26"/>
      <c r="S24" s="27">
        <f>R24-Q24</f>
        <v>-244</v>
      </c>
      <c r="T24" s="28"/>
      <c r="U24" s="28"/>
    </row>
    <row r="25" spans="1:21" s="100" customFormat="1" ht="36" x14ac:dyDescent="0.25">
      <c r="A25" s="189"/>
      <c r="B25" s="131" t="s">
        <v>128</v>
      </c>
      <c r="C25" s="93" t="s">
        <v>28</v>
      </c>
      <c r="D25" s="94">
        <v>5</v>
      </c>
      <c r="E25" s="95">
        <f>D25+H25+K25+N25+Q25</f>
        <v>7</v>
      </c>
      <c r="F25" s="95">
        <f>I25+L25+O25+R25</f>
        <v>0</v>
      </c>
      <c r="G25" s="96">
        <f>F25-E25</f>
        <v>-7</v>
      </c>
      <c r="H25" s="97">
        <v>0</v>
      </c>
      <c r="I25" s="97"/>
      <c r="J25" s="98"/>
      <c r="K25" s="97">
        <v>2</v>
      </c>
      <c r="L25" s="97"/>
      <c r="M25" s="98"/>
      <c r="N25" s="97">
        <v>0</v>
      </c>
      <c r="O25" s="97">
        <v>0</v>
      </c>
      <c r="P25" s="97">
        <v>0</v>
      </c>
      <c r="Q25" s="97">
        <v>0</v>
      </c>
      <c r="R25" s="97"/>
      <c r="S25" s="98">
        <f>R25-Q25</f>
        <v>0</v>
      </c>
      <c r="T25" s="99"/>
      <c r="U25" s="99"/>
    </row>
    <row r="26" spans="1:21" ht="16.5" customHeight="1" x14ac:dyDescent="0.25">
      <c r="A26" s="170" t="s">
        <v>29</v>
      </c>
      <c r="B26" s="172" t="s">
        <v>112</v>
      </c>
      <c r="C26" s="15" t="s">
        <v>20</v>
      </c>
      <c r="D26" s="158" t="s">
        <v>24</v>
      </c>
      <c r="E26" s="16">
        <f>H26+K26+N26+Q26+P26</f>
        <v>8395.7000000000007</v>
      </c>
      <c r="F26" s="16" t="e">
        <f t="shared" si="8"/>
        <v>#REF!</v>
      </c>
      <c r="G26" s="17" t="e">
        <f t="shared" si="9"/>
        <v>#REF!</v>
      </c>
      <c r="H26" s="16">
        <f>SUM(H27:H29)</f>
        <v>1101</v>
      </c>
      <c r="I26" s="16">
        <f t="shared" ref="I26:Q26" si="31">SUM(I27:I29)</f>
        <v>0</v>
      </c>
      <c r="J26" s="16">
        <f t="shared" si="31"/>
        <v>0</v>
      </c>
      <c r="K26" s="16">
        <f t="shared" si="31"/>
        <v>2926.7</v>
      </c>
      <c r="L26" s="16">
        <f t="shared" si="31"/>
        <v>0</v>
      </c>
      <c r="M26" s="16">
        <f t="shared" si="31"/>
        <v>0</v>
      </c>
      <c r="N26" s="16">
        <f t="shared" si="31"/>
        <v>0</v>
      </c>
      <c r="O26" s="16">
        <f t="shared" si="31"/>
        <v>0</v>
      </c>
      <c r="P26" s="16">
        <f t="shared" si="31"/>
        <v>0</v>
      </c>
      <c r="Q26" s="16">
        <f t="shared" si="31"/>
        <v>4368</v>
      </c>
      <c r="R26" s="16" t="e">
        <f>R30+#REF!+R35+R39</f>
        <v>#REF!</v>
      </c>
      <c r="S26" s="17" t="e">
        <f t="shared" ref="S26" si="32">SUM(S27:S29)</f>
        <v>#REF!</v>
      </c>
      <c r="T26" s="161"/>
      <c r="U26" s="161"/>
    </row>
    <row r="27" spans="1:21" ht="18" customHeight="1" x14ac:dyDescent="0.25">
      <c r="A27" s="171"/>
      <c r="B27" s="172"/>
      <c r="C27" s="43" t="s">
        <v>45</v>
      </c>
      <c r="D27" s="159"/>
      <c r="E27" s="16">
        <f t="shared" ref="E27:E29" si="33">H27+K27+N27+Q27+P27</f>
        <v>5860.7</v>
      </c>
      <c r="F27" s="16" t="e">
        <f t="shared" si="8"/>
        <v>#REF!</v>
      </c>
      <c r="G27" s="17" t="e">
        <f t="shared" si="9"/>
        <v>#REF!</v>
      </c>
      <c r="H27" s="16">
        <f>H31</f>
        <v>750</v>
      </c>
      <c r="I27" s="16">
        <f t="shared" ref="I27:Q27" si="34">I31</f>
        <v>0</v>
      </c>
      <c r="J27" s="16">
        <f t="shared" si="34"/>
        <v>0</v>
      </c>
      <c r="K27" s="16">
        <f t="shared" si="34"/>
        <v>2926.7</v>
      </c>
      <c r="L27" s="16">
        <f t="shared" si="34"/>
        <v>0</v>
      </c>
      <c r="M27" s="16">
        <f t="shared" si="34"/>
        <v>0</v>
      </c>
      <c r="N27" s="16">
        <f t="shared" si="34"/>
        <v>0</v>
      </c>
      <c r="O27" s="16">
        <f t="shared" si="34"/>
        <v>0</v>
      </c>
      <c r="P27" s="16">
        <f t="shared" si="34"/>
        <v>0</v>
      </c>
      <c r="Q27" s="16">
        <f t="shared" si="34"/>
        <v>2184</v>
      </c>
      <c r="R27" s="16" t="e">
        <f>R31+#REF!+R36+R40</f>
        <v>#REF!</v>
      </c>
      <c r="S27" s="17" t="e">
        <f>S31+#REF!+S36+S40</f>
        <v>#REF!</v>
      </c>
      <c r="T27" s="161"/>
      <c r="U27" s="161"/>
    </row>
    <row r="28" spans="1:21" x14ac:dyDescent="0.25">
      <c r="A28" s="171"/>
      <c r="B28" s="172"/>
      <c r="C28" s="43" t="s">
        <v>82</v>
      </c>
      <c r="D28" s="159"/>
      <c r="E28" s="16">
        <f t="shared" si="33"/>
        <v>2535</v>
      </c>
      <c r="F28" s="16" t="e">
        <f t="shared" si="8"/>
        <v>#REF!</v>
      </c>
      <c r="G28" s="17" t="e">
        <f t="shared" si="9"/>
        <v>#REF!</v>
      </c>
      <c r="H28" s="16">
        <f>H32</f>
        <v>351</v>
      </c>
      <c r="I28" s="16">
        <f t="shared" ref="I28:Q28" si="35">I32</f>
        <v>0</v>
      </c>
      <c r="J28" s="16">
        <f t="shared" si="35"/>
        <v>0</v>
      </c>
      <c r="K28" s="16">
        <f t="shared" si="35"/>
        <v>0</v>
      </c>
      <c r="L28" s="16">
        <f t="shared" si="35"/>
        <v>0</v>
      </c>
      <c r="M28" s="16">
        <f t="shared" si="35"/>
        <v>0</v>
      </c>
      <c r="N28" s="16">
        <f t="shared" si="35"/>
        <v>0</v>
      </c>
      <c r="O28" s="16">
        <f t="shared" si="35"/>
        <v>0</v>
      </c>
      <c r="P28" s="16">
        <f t="shared" si="35"/>
        <v>0</v>
      </c>
      <c r="Q28" s="16">
        <f t="shared" si="35"/>
        <v>2184</v>
      </c>
      <c r="R28" s="16" t="e">
        <f>R32+#REF!+R37+R41</f>
        <v>#REF!</v>
      </c>
      <c r="S28" s="17" t="e">
        <f>S32+#REF!+S37+S41</f>
        <v>#REF!</v>
      </c>
      <c r="T28" s="161"/>
      <c r="U28" s="161"/>
    </row>
    <row r="29" spans="1:21" ht="15" customHeight="1" x14ac:dyDescent="0.25">
      <c r="A29" s="171"/>
      <c r="B29" s="172"/>
      <c r="C29" s="43" t="s">
        <v>43</v>
      </c>
      <c r="D29" s="160"/>
      <c r="E29" s="16">
        <f t="shared" si="33"/>
        <v>0</v>
      </c>
      <c r="F29" s="16" t="e">
        <f t="shared" si="8"/>
        <v>#REF!</v>
      </c>
      <c r="G29" s="17" t="e">
        <f t="shared" si="9"/>
        <v>#REF!</v>
      </c>
      <c r="H29" s="16">
        <f>H33</f>
        <v>0</v>
      </c>
      <c r="I29" s="16">
        <f t="shared" ref="I29:Q29" si="36">I33</f>
        <v>0</v>
      </c>
      <c r="J29" s="16">
        <f t="shared" si="36"/>
        <v>0</v>
      </c>
      <c r="K29" s="16">
        <f t="shared" si="36"/>
        <v>0</v>
      </c>
      <c r="L29" s="16">
        <f t="shared" si="36"/>
        <v>0</v>
      </c>
      <c r="M29" s="16">
        <f t="shared" si="36"/>
        <v>0</v>
      </c>
      <c r="N29" s="16">
        <f t="shared" si="36"/>
        <v>0</v>
      </c>
      <c r="O29" s="16">
        <f t="shared" si="36"/>
        <v>0</v>
      </c>
      <c r="P29" s="16">
        <f t="shared" si="36"/>
        <v>0</v>
      </c>
      <c r="Q29" s="16">
        <f t="shared" si="36"/>
        <v>0</v>
      </c>
      <c r="R29" s="16" t="e">
        <f>R33+#REF!+R38+R42</f>
        <v>#REF!</v>
      </c>
      <c r="S29" s="17" t="e">
        <f>S33+#REF!+S38+S42</f>
        <v>#REF!</v>
      </c>
      <c r="T29" s="161"/>
      <c r="U29" s="161"/>
    </row>
    <row r="30" spans="1:21" x14ac:dyDescent="0.25">
      <c r="A30" s="146" t="s">
        <v>30</v>
      </c>
      <c r="B30" s="149" t="s">
        <v>31</v>
      </c>
      <c r="C30" s="8" t="s">
        <v>20</v>
      </c>
      <c r="D30" s="152" t="s">
        <v>24</v>
      </c>
      <c r="E30" s="18">
        <f>H30+K30+N30+Q30+P30</f>
        <v>8395.7000000000007</v>
      </c>
      <c r="F30" s="18">
        <f t="shared" si="8"/>
        <v>0</v>
      </c>
      <c r="G30" s="19">
        <f t="shared" si="9"/>
        <v>-8395.7000000000007</v>
      </c>
      <c r="H30" s="18">
        <f>SUM(H31:H33)</f>
        <v>1101</v>
      </c>
      <c r="I30" s="18">
        <f>SUM(I31:I33)</f>
        <v>0</v>
      </c>
      <c r="J30" s="19">
        <f t="shared" ref="J30" si="37">I30-H30</f>
        <v>-1101</v>
      </c>
      <c r="K30" s="18">
        <f>SUM(K31:K33)</f>
        <v>2926.7</v>
      </c>
      <c r="L30" s="18">
        <f>SUM(L31:L33)</f>
        <v>0</v>
      </c>
      <c r="M30" s="19">
        <f t="shared" ref="M30" si="38">L30-K30</f>
        <v>-2926.7</v>
      </c>
      <c r="N30" s="18">
        <f>SUM(N31:N33)</f>
        <v>0</v>
      </c>
      <c r="O30" s="18">
        <f t="shared" ref="O30:P30" si="39">SUM(O31:O33)</f>
        <v>0</v>
      </c>
      <c r="P30" s="18">
        <f t="shared" si="39"/>
        <v>0</v>
      </c>
      <c r="Q30" s="18">
        <f>SUM(Q31:Q33)</f>
        <v>4368</v>
      </c>
      <c r="R30" s="18">
        <f>SUM(R31:R33)</f>
        <v>0</v>
      </c>
      <c r="S30" s="19">
        <f t="shared" si="15"/>
        <v>-4368</v>
      </c>
      <c r="T30" s="155" t="s">
        <v>40</v>
      </c>
      <c r="U30" s="155"/>
    </row>
    <row r="31" spans="1:21" x14ac:dyDescent="0.25">
      <c r="A31" s="147"/>
      <c r="B31" s="150"/>
      <c r="C31" s="42" t="s">
        <v>45</v>
      </c>
      <c r="D31" s="153"/>
      <c r="E31" s="18">
        <f t="shared" ref="E31:E33" si="40">H31+K31+N31+Q31+P31</f>
        <v>5860.7</v>
      </c>
      <c r="F31" s="18">
        <f t="shared" si="8"/>
        <v>0</v>
      </c>
      <c r="G31" s="19">
        <f t="shared" si="9"/>
        <v>-5860.7</v>
      </c>
      <c r="H31" s="9">
        <v>750</v>
      </c>
      <c r="I31" s="9"/>
      <c r="J31" s="2"/>
      <c r="K31" s="30">
        <v>2926.7</v>
      </c>
      <c r="L31" s="9"/>
      <c r="M31" s="2"/>
      <c r="N31" s="9">
        <v>0</v>
      </c>
      <c r="O31" s="9">
        <v>0</v>
      </c>
      <c r="P31" s="9">
        <v>0</v>
      </c>
      <c r="Q31" s="9">
        <v>2184</v>
      </c>
      <c r="R31" s="3"/>
      <c r="S31" s="2">
        <f t="shared" si="15"/>
        <v>-2184</v>
      </c>
      <c r="T31" s="156"/>
      <c r="U31" s="156"/>
    </row>
    <row r="32" spans="1:21" ht="18" customHeight="1" x14ac:dyDescent="0.25">
      <c r="A32" s="147"/>
      <c r="B32" s="150"/>
      <c r="C32" s="42" t="s">
        <v>82</v>
      </c>
      <c r="D32" s="153"/>
      <c r="E32" s="18">
        <f t="shared" si="40"/>
        <v>2535</v>
      </c>
      <c r="F32" s="18">
        <f t="shared" si="8"/>
        <v>0</v>
      </c>
      <c r="G32" s="19">
        <f t="shared" si="9"/>
        <v>-2535</v>
      </c>
      <c r="H32" s="9">
        <v>351</v>
      </c>
      <c r="I32" s="9"/>
      <c r="J32" s="2"/>
      <c r="K32" s="9">
        <v>0</v>
      </c>
      <c r="L32" s="9"/>
      <c r="M32" s="2"/>
      <c r="N32" s="9">
        <v>0</v>
      </c>
      <c r="O32" s="9">
        <v>0</v>
      </c>
      <c r="P32" s="9">
        <v>0</v>
      </c>
      <c r="Q32" s="9">
        <v>2184</v>
      </c>
      <c r="R32" s="3"/>
      <c r="S32" s="2">
        <f t="shared" si="15"/>
        <v>-2184</v>
      </c>
      <c r="T32" s="156"/>
      <c r="U32" s="156"/>
    </row>
    <row r="33" spans="1:21" ht="17.25" customHeight="1" x14ac:dyDescent="0.25">
      <c r="A33" s="148"/>
      <c r="B33" s="151"/>
      <c r="C33" s="42" t="s">
        <v>43</v>
      </c>
      <c r="D33" s="154"/>
      <c r="E33" s="18">
        <f t="shared" si="40"/>
        <v>0</v>
      </c>
      <c r="F33" s="18">
        <f t="shared" si="8"/>
        <v>0</v>
      </c>
      <c r="G33" s="19">
        <f t="shared" si="9"/>
        <v>0</v>
      </c>
      <c r="H33" s="9">
        <v>0</v>
      </c>
      <c r="I33" s="9"/>
      <c r="J33" s="2"/>
      <c r="K33" s="9">
        <v>0</v>
      </c>
      <c r="L33" s="9"/>
      <c r="M33" s="2"/>
      <c r="N33" s="3">
        <v>0</v>
      </c>
      <c r="O33" s="3">
        <v>0</v>
      </c>
      <c r="P33" s="3">
        <v>0</v>
      </c>
      <c r="Q33" s="9">
        <v>0</v>
      </c>
      <c r="R33" s="3"/>
      <c r="S33" s="2">
        <f t="shared" si="15"/>
        <v>0</v>
      </c>
      <c r="T33" s="157"/>
      <c r="U33" s="157"/>
    </row>
    <row r="34" spans="1:21" ht="36" x14ac:dyDescent="0.25">
      <c r="A34" s="133" t="s">
        <v>30</v>
      </c>
      <c r="B34" s="21" t="s">
        <v>32</v>
      </c>
      <c r="C34" s="22" t="s">
        <v>33</v>
      </c>
      <c r="D34" s="23">
        <v>80</v>
      </c>
      <c r="E34" s="24">
        <v>180</v>
      </c>
      <c r="F34" s="24">
        <f t="shared" ref="F34" si="41">I34+L34+O34+R34</f>
        <v>0</v>
      </c>
      <c r="G34" s="25">
        <f t="shared" ref="G34" si="42">F34-E34</f>
        <v>-180</v>
      </c>
      <c r="H34" s="26">
        <v>10</v>
      </c>
      <c r="I34" s="26"/>
      <c r="J34" s="27"/>
      <c r="K34" s="113">
        <v>19</v>
      </c>
      <c r="L34" s="26"/>
      <c r="M34" s="26"/>
      <c r="N34" s="26">
        <v>0</v>
      </c>
      <c r="O34" s="26"/>
      <c r="P34" s="26">
        <v>0</v>
      </c>
      <c r="Q34" s="26">
        <v>80</v>
      </c>
      <c r="R34" s="3"/>
      <c r="S34" s="2"/>
      <c r="T34" s="91"/>
      <c r="U34" s="91"/>
    </row>
    <row r="35" spans="1:21" ht="18.75" customHeight="1" x14ac:dyDescent="0.25">
      <c r="A35" s="170" t="s">
        <v>86</v>
      </c>
      <c r="B35" s="172" t="s">
        <v>89</v>
      </c>
      <c r="C35" s="64" t="s">
        <v>20</v>
      </c>
      <c r="D35" s="158" t="s">
        <v>24</v>
      </c>
      <c r="E35" s="16">
        <f>H35+K35+N35+Q35+P35</f>
        <v>0</v>
      </c>
      <c r="F35" s="16">
        <f t="shared" ref="F35" si="43">I35+L35+O35+R35</f>
        <v>0</v>
      </c>
      <c r="G35" s="17">
        <f t="shared" ref="G35" si="44">F35-E35</f>
        <v>0</v>
      </c>
      <c r="H35" s="16">
        <f>SUM(H36:H38)</f>
        <v>0</v>
      </c>
      <c r="I35" s="16">
        <f t="shared" ref="I35:Q35" si="45">SUM(I36:I38)</f>
        <v>0</v>
      </c>
      <c r="J35" s="16">
        <f t="shared" si="45"/>
        <v>0</v>
      </c>
      <c r="K35" s="16">
        <f t="shared" si="45"/>
        <v>0</v>
      </c>
      <c r="L35" s="16">
        <f t="shared" si="45"/>
        <v>0</v>
      </c>
      <c r="M35" s="16">
        <f t="shared" si="45"/>
        <v>0</v>
      </c>
      <c r="N35" s="16">
        <f t="shared" si="45"/>
        <v>0</v>
      </c>
      <c r="O35" s="16">
        <f t="shared" si="45"/>
        <v>0</v>
      </c>
      <c r="P35" s="16">
        <f t="shared" si="45"/>
        <v>0</v>
      </c>
      <c r="Q35" s="16">
        <f t="shared" si="45"/>
        <v>0</v>
      </c>
      <c r="R35" s="16"/>
      <c r="S35" s="17"/>
      <c r="T35" s="161"/>
      <c r="U35" s="161"/>
    </row>
    <row r="36" spans="1:21" ht="17.25" customHeight="1" x14ac:dyDescent="0.25">
      <c r="A36" s="171"/>
      <c r="B36" s="172"/>
      <c r="C36" s="64" t="s">
        <v>45</v>
      </c>
      <c r="D36" s="159"/>
      <c r="E36" s="16">
        <f>H36+K36+N36+Q36+P36</f>
        <v>0</v>
      </c>
      <c r="F36" s="16"/>
      <c r="G36" s="17"/>
      <c r="H36" s="16">
        <f t="shared" ref="H36:P38" si="46">H40+H45</f>
        <v>0</v>
      </c>
      <c r="I36" s="16">
        <f t="shared" si="46"/>
        <v>0</v>
      </c>
      <c r="J36" s="16">
        <f t="shared" si="46"/>
        <v>0</v>
      </c>
      <c r="K36" s="16">
        <f t="shared" si="46"/>
        <v>0</v>
      </c>
      <c r="L36" s="16">
        <f t="shared" si="46"/>
        <v>0</v>
      </c>
      <c r="M36" s="16">
        <f t="shared" si="46"/>
        <v>0</v>
      </c>
      <c r="N36" s="16">
        <f t="shared" si="46"/>
        <v>0</v>
      </c>
      <c r="O36" s="16">
        <f t="shared" si="46"/>
        <v>0</v>
      </c>
      <c r="P36" s="16">
        <f t="shared" si="46"/>
        <v>0</v>
      </c>
      <c r="Q36" s="16">
        <f>Q40+Q45</f>
        <v>0</v>
      </c>
      <c r="R36" s="16"/>
      <c r="S36" s="17"/>
      <c r="T36" s="161"/>
      <c r="U36" s="161"/>
    </row>
    <row r="37" spans="1:21" ht="19.5" customHeight="1" x14ac:dyDescent="0.25">
      <c r="A37" s="171"/>
      <c r="B37" s="172"/>
      <c r="C37" s="64" t="s">
        <v>82</v>
      </c>
      <c r="D37" s="159"/>
      <c r="E37" s="16">
        <f t="shared" ref="E37:E38" si="47">H37+K37+N37+Q37+P37</f>
        <v>0</v>
      </c>
      <c r="F37" s="16"/>
      <c r="G37" s="17"/>
      <c r="H37" s="16">
        <f t="shared" si="46"/>
        <v>0</v>
      </c>
      <c r="I37" s="16">
        <f t="shared" si="46"/>
        <v>0</v>
      </c>
      <c r="J37" s="16">
        <f t="shared" si="46"/>
        <v>0</v>
      </c>
      <c r="K37" s="16">
        <f t="shared" si="46"/>
        <v>0</v>
      </c>
      <c r="L37" s="16">
        <f t="shared" si="46"/>
        <v>0</v>
      </c>
      <c r="M37" s="16">
        <f t="shared" si="46"/>
        <v>0</v>
      </c>
      <c r="N37" s="16">
        <f t="shared" si="46"/>
        <v>0</v>
      </c>
      <c r="O37" s="16">
        <f t="shared" si="46"/>
        <v>0</v>
      </c>
      <c r="P37" s="16">
        <f t="shared" si="46"/>
        <v>0</v>
      </c>
      <c r="Q37" s="16">
        <f t="shared" ref="Q37:Q38" si="48">Q41+Q46</f>
        <v>0</v>
      </c>
      <c r="R37" s="16"/>
      <c r="S37" s="17"/>
      <c r="T37" s="161"/>
      <c r="U37" s="161"/>
    </row>
    <row r="38" spans="1:21" ht="24" customHeight="1" x14ac:dyDescent="0.25">
      <c r="A38" s="171"/>
      <c r="B38" s="172"/>
      <c r="C38" s="64" t="s">
        <v>43</v>
      </c>
      <c r="D38" s="160"/>
      <c r="E38" s="16">
        <f t="shared" si="47"/>
        <v>0</v>
      </c>
      <c r="F38" s="16"/>
      <c r="G38" s="17"/>
      <c r="H38" s="16">
        <f t="shared" si="46"/>
        <v>0</v>
      </c>
      <c r="I38" s="16">
        <f t="shared" si="46"/>
        <v>0</v>
      </c>
      <c r="J38" s="16">
        <f t="shared" si="46"/>
        <v>0</v>
      </c>
      <c r="K38" s="16">
        <f t="shared" si="46"/>
        <v>0</v>
      </c>
      <c r="L38" s="16">
        <f t="shared" si="46"/>
        <v>0</v>
      </c>
      <c r="M38" s="16">
        <f t="shared" si="46"/>
        <v>0</v>
      </c>
      <c r="N38" s="16">
        <f t="shared" si="46"/>
        <v>0</v>
      </c>
      <c r="O38" s="16">
        <f t="shared" si="46"/>
        <v>0</v>
      </c>
      <c r="P38" s="16">
        <f t="shared" si="46"/>
        <v>0</v>
      </c>
      <c r="Q38" s="16">
        <f t="shared" si="48"/>
        <v>0</v>
      </c>
      <c r="R38" s="16"/>
      <c r="S38" s="17"/>
      <c r="T38" s="161"/>
      <c r="U38" s="161"/>
    </row>
    <row r="39" spans="1:21" ht="17.25" customHeight="1" x14ac:dyDescent="0.25">
      <c r="A39" s="146" t="s">
        <v>80</v>
      </c>
      <c r="B39" s="149" t="s">
        <v>88</v>
      </c>
      <c r="C39" s="62" t="s">
        <v>20</v>
      </c>
      <c r="D39" s="152" t="s">
        <v>24</v>
      </c>
      <c r="E39" s="18">
        <f>H39+K39+N39+Q39+P39</f>
        <v>0</v>
      </c>
      <c r="F39" s="18"/>
      <c r="G39" s="19"/>
      <c r="H39" s="18">
        <f>H40+H41+H42</f>
        <v>0</v>
      </c>
      <c r="I39" s="18">
        <f t="shared" ref="I39:Q39" si="49">I40+I41+I42</f>
        <v>0</v>
      </c>
      <c r="J39" s="18">
        <f t="shared" si="49"/>
        <v>0</v>
      </c>
      <c r="K39" s="18">
        <f t="shared" si="49"/>
        <v>0</v>
      </c>
      <c r="L39" s="18">
        <f t="shared" si="49"/>
        <v>0</v>
      </c>
      <c r="M39" s="18">
        <f t="shared" si="49"/>
        <v>0</v>
      </c>
      <c r="N39" s="18">
        <f t="shared" si="49"/>
        <v>0</v>
      </c>
      <c r="O39" s="18">
        <f t="shared" si="49"/>
        <v>0</v>
      </c>
      <c r="P39" s="18">
        <f t="shared" si="49"/>
        <v>0</v>
      </c>
      <c r="Q39" s="18">
        <f t="shared" si="49"/>
        <v>0</v>
      </c>
      <c r="R39" s="18"/>
      <c r="S39" s="19"/>
      <c r="T39" s="155" t="s">
        <v>87</v>
      </c>
      <c r="U39" s="155"/>
    </row>
    <row r="40" spans="1:21" ht="18" customHeight="1" x14ac:dyDescent="0.25">
      <c r="A40" s="147"/>
      <c r="B40" s="150"/>
      <c r="C40" s="62" t="s">
        <v>45</v>
      </c>
      <c r="D40" s="153"/>
      <c r="E40" s="18">
        <f t="shared" ref="E40:E42" si="50">H40+K40+N40+Q40+P40</f>
        <v>0</v>
      </c>
      <c r="F40" s="18"/>
      <c r="G40" s="19"/>
      <c r="H40" s="30">
        <v>0</v>
      </c>
      <c r="I40" s="9"/>
      <c r="J40" s="2"/>
      <c r="K40" s="30">
        <v>0</v>
      </c>
      <c r="L40" s="30"/>
      <c r="M40" s="32"/>
      <c r="N40" s="31">
        <v>0</v>
      </c>
      <c r="O40" s="31">
        <v>0</v>
      </c>
      <c r="P40" s="31">
        <v>0</v>
      </c>
      <c r="Q40" s="31">
        <v>0</v>
      </c>
      <c r="R40" s="3"/>
      <c r="S40" s="2"/>
      <c r="T40" s="156"/>
      <c r="U40" s="156"/>
    </row>
    <row r="41" spans="1:21" x14ac:dyDescent="0.25">
      <c r="A41" s="147"/>
      <c r="B41" s="150"/>
      <c r="C41" s="62" t="s">
        <v>82</v>
      </c>
      <c r="D41" s="153"/>
      <c r="E41" s="18">
        <f t="shared" si="50"/>
        <v>0</v>
      </c>
      <c r="F41" s="18"/>
      <c r="G41" s="19"/>
      <c r="H41" s="9">
        <v>0</v>
      </c>
      <c r="I41" s="9"/>
      <c r="J41" s="2"/>
      <c r="K41" s="9">
        <v>0</v>
      </c>
      <c r="L41" s="9"/>
      <c r="M41" s="2"/>
      <c r="N41" s="3">
        <v>0</v>
      </c>
      <c r="O41" s="3">
        <v>0</v>
      </c>
      <c r="P41" s="3">
        <v>0</v>
      </c>
      <c r="Q41" s="3">
        <v>0</v>
      </c>
      <c r="R41" s="3"/>
      <c r="S41" s="2"/>
      <c r="T41" s="156"/>
      <c r="U41" s="156"/>
    </row>
    <row r="42" spans="1:21" x14ac:dyDescent="0.25">
      <c r="A42" s="148"/>
      <c r="B42" s="151"/>
      <c r="C42" s="62" t="s">
        <v>43</v>
      </c>
      <c r="D42" s="154"/>
      <c r="E42" s="18">
        <f t="shared" si="50"/>
        <v>0</v>
      </c>
      <c r="F42" s="18"/>
      <c r="G42" s="19"/>
      <c r="H42" s="9">
        <v>0</v>
      </c>
      <c r="I42" s="9"/>
      <c r="J42" s="2"/>
      <c r="K42" s="9">
        <v>0</v>
      </c>
      <c r="L42" s="9"/>
      <c r="M42" s="2"/>
      <c r="N42" s="3">
        <v>0</v>
      </c>
      <c r="O42" s="3">
        <v>0</v>
      </c>
      <c r="P42" s="3">
        <v>0</v>
      </c>
      <c r="Q42" s="3">
        <v>0</v>
      </c>
      <c r="R42" s="3"/>
      <c r="S42" s="2"/>
      <c r="T42" s="157"/>
      <c r="U42" s="157"/>
    </row>
    <row r="43" spans="1:21" s="29" customFormat="1" ht="24" x14ac:dyDescent="0.25">
      <c r="A43" s="20" t="s">
        <v>80</v>
      </c>
      <c r="B43" s="21" t="s">
        <v>93</v>
      </c>
      <c r="C43" s="22" t="s">
        <v>28</v>
      </c>
      <c r="D43" s="23">
        <v>3</v>
      </c>
      <c r="E43" s="24">
        <f>D43+H43+K43+N43+Q43</f>
        <v>4</v>
      </c>
      <c r="F43" s="24"/>
      <c r="G43" s="25"/>
      <c r="H43" s="26">
        <v>1</v>
      </c>
      <c r="I43" s="26"/>
      <c r="J43" s="27"/>
      <c r="K43" s="26">
        <v>0</v>
      </c>
      <c r="L43" s="26"/>
      <c r="M43" s="27"/>
      <c r="N43" s="26">
        <v>0</v>
      </c>
      <c r="O43" s="26">
        <v>0</v>
      </c>
      <c r="P43" s="26">
        <v>0</v>
      </c>
      <c r="Q43" s="26">
        <v>0</v>
      </c>
      <c r="R43" s="26"/>
      <c r="S43" s="27"/>
      <c r="T43" s="28"/>
      <c r="U43" s="28"/>
    </row>
    <row r="44" spans="1:21" ht="17.25" customHeight="1" x14ac:dyDescent="0.25">
      <c r="A44" s="146" t="s">
        <v>90</v>
      </c>
      <c r="B44" s="149" t="s">
        <v>91</v>
      </c>
      <c r="C44" s="62" t="s">
        <v>20</v>
      </c>
      <c r="D44" s="152" t="s">
        <v>24</v>
      </c>
      <c r="E44" s="18">
        <f>H44+K44+N44+Q44+P44</f>
        <v>0</v>
      </c>
      <c r="F44" s="18"/>
      <c r="G44" s="19"/>
      <c r="H44" s="18">
        <f>H45+H46+H47</f>
        <v>0</v>
      </c>
      <c r="I44" s="18">
        <f t="shared" ref="I44" si="51">I45+I46+I47</f>
        <v>0</v>
      </c>
      <c r="J44" s="18">
        <f t="shared" ref="J44" si="52">J45+J46+J47</f>
        <v>0</v>
      </c>
      <c r="K44" s="18">
        <f t="shared" ref="K44" si="53">K45+K46+K47</f>
        <v>0</v>
      </c>
      <c r="L44" s="18">
        <f t="shared" ref="L44" si="54">L45+L46+L47</f>
        <v>0</v>
      </c>
      <c r="M44" s="18">
        <f t="shared" ref="M44" si="55">M45+M46+M47</f>
        <v>0</v>
      </c>
      <c r="N44" s="18">
        <f t="shared" ref="N44" si="56">N45+N46+N47</f>
        <v>0</v>
      </c>
      <c r="O44" s="18">
        <f t="shared" ref="O44" si="57">O45+O46+O47</f>
        <v>0</v>
      </c>
      <c r="P44" s="18">
        <f t="shared" ref="P44" si="58">P45+P46+P47</f>
        <v>0</v>
      </c>
      <c r="Q44" s="18">
        <f t="shared" ref="Q44" si="59">Q45+Q46+Q47</f>
        <v>0</v>
      </c>
      <c r="R44" s="18"/>
      <c r="S44" s="19"/>
      <c r="T44" s="155" t="s">
        <v>87</v>
      </c>
      <c r="U44" s="155"/>
    </row>
    <row r="45" spans="1:21" ht="18" customHeight="1" x14ac:dyDescent="0.25">
      <c r="A45" s="147"/>
      <c r="B45" s="150"/>
      <c r="C45" s="62" t="s">
        <v>45</v>
      </c>
      <c r="D45" s="153"/>
      <c r="E45" s="18">
        <f t="shared" ref="E45:E47" si="60">H45+K45+N45+Q45+P45</f>
        <v>0</v>
      </c>
      <c r="F45" s="18"/>
      <c r="G45" s="19"/>
      <c r="H45" s="30">
        <v>0</v>
      </c>
      <c r="I45" s="9"/>
      <c r="J45" s="2"/>
      <c r="K45" s="30">
        <v>0</v>
      </c>
      <c r="L45" s="30"/>
      <c r="M45" s="32"/>
      <c r="N45" s="31">
        <v>0</v>
      </c>
      <c r="O45" s="31">
        <v>0</v>
      </c>
      <c r="P45" s="31">
        <v>0</v>
      </c>
      <c r="Q45" s="31">
        <v>0</v>
      </c>
      <c r="R45" s="3"/>
      <c r="S45" s="2"/>
      <c r="T45" s="156"/>
      <c r="U45" s="156"/>
    </row>
    <row r="46" spans="1:21" x14ac:dyDescent="0.25">
      <c r="A46" s="147"/>
      <c r="B46" s="150"/>
      <c r="C46" s="62" t="s">
        <v>82</v>
      </c>
      <c r="D46" s="153"/>
      <c r="E46" s="18">
        <f t="shared" si="60"/>
        <v>0</v>
      </c>
      <c r="F46" s="18"/>
      <c r="G46" s="19"/>
      <c r="H46" s="9">
        <v>0</v>
      </c>
      <c r="I46" s="9"/>
      <c r="J46" s="2"/>
      <c r="K46" s="9">
        <v>0</v>
      </c>
      <c r="L46" s="9"/>
      <c r="M46" s="2"/>
      <c r="N46" s="3">
        <v>0</v>
      </c>
      <c r="O46" s="3">
        <v>0</v>
      </c>
      <c r="P46" s="3">
        <v>0</v>
      </c>
      <c r="Q46" s="3">
        <v>0</v>
      </c>
      <c r="R46" s="3"/>
      <c r="S46" s="2"/>
      <c r="T46" s="156"/>
      <c r="U46" s="156"/>
    </row>
    <row r="47" spans="1:21" x14ac:dyDescent="0.25">
      <c r="A47" s="148"/>
      <c r="B47" s="151"/>
      <c r="C47" s="62" t="s">
        <v>43</v>
      </c>
      <c r="D47" s="154"/>
      <c r="E47" s="18">
        <f t="shared" si="60"/>
        <v>0</v>
      </c>
      <c r="F47" s="18"/>
      <c r="G47" s="19"/>
      <c r="H47" s="9">
        <v>0</v>
      </c>
      <c r="I47" s="9"/>
      <c r="J47" s="2"/>
      <c r="K47" s="9">
        <v>0</v>
      </c>
      <c r="L47" s="9"/>
      <c r="M47" s="2"/>
      <c r="N47" s="3">
        <v>0</v>
      </c>
      <c r="O47" s="3">
        <v>0</v>
      </c>
      <c r="P47" s="3">
        <v>0</v>
      </c>
      <c r="Q47" s="3">
        <v>0</v>
      </c>
      <c r="R47" s="3"/>
      <c r="S47" s="2"/>
      <c r="T47" s="157"/>
      <c r="U47" s="157"/>
    </row>
    <row r="48" spans="1:21" s="29" customFormat="1" ht="48" x14ac:dyDescent="0.25">
      <c r="A48" s="20" t="s">
        <v>90</v>
      </c>
      <c r="B48" s="21" t="s">
        <v>92</v>
      </c>
      <c r="C48" s="22" t="s">
        <v>28</v>
      </c>
      <c r="D48" s="23">
        <v>1</v>
      </c>
      <c r="E48" s="24">
        <v>2</v>
      </c>
      <c r="F48" s="24"/>
      <c r="G48" s="25"/>
      <c r="H48" s="26">
        <v>1</v>
      </c>
      <c r="I48" s="26"/>
      <c r="J48" s="27"/>
      <c r="K48" s="26">
        <v>0</v>
      </c>
      <c r="L48" s="26"/>
      <c r="M48" s="27"/>
      <c r="N48" s="26">
        <v>0</v>
      </c>
      <c r="O48" s="26">
        <v>0</v>
      </c>
      <c r="P48" s="26">
        <v>0</v>
      </c>
      <c r="Q48" s="26">
        <v>0</v>
      </c>
      <c r="R48" s="26"/>
      <c r="S48" s="27"/>
      <c r="T48" s="28"/>
      <c r="U48" s="28"/>
    </row>
    <row r="49" spans="1:21" ht="14.25" customHeight="1" x14ac:dyDescent="0.25">
      <c r="A49" s="137"/>
      <c r="B49" s="190" t="s">
        <v>68</v>
      </c>
      <c r="C49" s="33" t="s">
        <v>20</v>
      </c>
      <c r="D49" s="190" t="s">
        <v>24</v>
      </c>
      <c r="E49" s="34">
        <f>H49+K49+N49+Q49+P49</f>
        <v>163629.70000000001</v>
      </c>
      <c r="F49" s="34" t="e">
        <f t="shared" ref="F49:F52" si="61">I49+L49+O49+R49</f>
        <v>#REF!</v>
      </c>
      <c r="G49" s="35" t="e">
        <f t="shared" si="9"/>
        <v>#REF!</v>
      </c>
      <c r="H49" s="34">
        <f t="shared" ref="H49:I52" si="62">H11+H26</f>
        <v>1101</v>
      </c>
      <c r="I49" s="34">
        <f t="shared" si="62"/>
        <v>0</v>
      </c>
      <c r="J49" s="35">
        <f t="shared" ref="J49" si="63">SUM(J50:J52)</f>
        <v>0</v>
      </c>
      <c r="K49" s="34">
        <f t="shared" ref="K49:L52" si="64">K11+K26</f>
        <v>13590.7</v>
      </c>
      <c r="L49" s="34">
        <f t="shared" si="64"/>
        <v>0</v>
      </c>
      <c r="M49" s="35">
        <f t="shared" ref="M49" si="65">SUM(M50:M52)</f>
        <v>0</v>
      </c>
      <c r="N49" s="34">
        <f>N11+N26</f>
        <v>0</v>
      </c>
      <c r="O49" s="34">
        <f>O11+O26</f>
        <v>0</v>
      </c>
      <c r="P49" s="34">
        <f>P11+P26</f>
        <v>0</v>
      </c>
      <c r="Q49" s="34">
        <f>Q11+Q26</f>
        <v>148938</v>
      </c>
      <c r="R49" s="34" t="e">
        <f>R11+R26</f>
        <v>#REF!</v>
      </c>
      <c r="S49" s="35" t="e">
        <f t="shared" ref="S49" si="66">SUM(S50:S52)</f>
        <v>#REF!</v>
      </c>
      <c r="T49" s="145"/>
      <c r="U49" s="145"/>
    </row>
    <row r="50" spans="1:21" x14ac:dyDescent="0.25">
      <c r="A50" s="138"/>
      <c r="B50" s="140"/>
      <c r="C50" s="44" t="s">
        <v>45</v>
      </c>
      <c r="D50" s="140"/>
      <c r="E50" s="34">
        <f t="shared" ref="E50:E52" si="67">H50+K50+N50+Q50+P50</f>
        <v>80639.7</v>
      </c>
      <c r="F50" s="34" t="e">
        <f t="shared" si="61"/>
        <v>#REF!</v>
      </c>
      <c r="G50" s="35" t="e">
        <f t="shared" si="9"/>
        <v>#REF!</v>
      </c>
      <c r="H50" s="34">
        <f t="shared" si="62"/>
        <v>750</v>
      </c>
      <c r="I50" s="34">
        <f t="shared" si="62"/>
        <v>0</v>
      </c>
      <c r="J50" s="35">
        <f>J27+J12</f>
        <v>0</v>
      </c>
      <c r="K50" s="34">
        <f t="shared" si="64"/>
        <v>5420.7</v>
      </c>
      <c r="L50" s="34">
        <f t="shared" si="64"/>
        <v>0</v>
      </c>
      <c r="M50" s="35">
        <f>M27+M12</f>
        <v>0</v>
      </c>
      <c r="N50" s="34">
        <f t="shared" ref="N50:P52" si="68">N12+N27</f>
        <v>0</v>
      </c>
      <c r="O50" s="34">
        <f t="shared" si="68"/>
        <v>0</v>
      </c>
      <c r="P50" s="34">
        <f t="shared" si="68"/>
        <v>0</v>
      </c>
      <c r="Q50" s="34">
        <f>Q12+Q27+Q36</f>
        <v>74469</v>
      </c>
      <c r="R50" s="34" t="e">
        <f>R12+R27</f>
        <v>#REF!</v>
      </c>
      <c r="S50" s="35" t="e">
        <f>S27+S12</f>
        <v>#REF!</v>
      </c>
      <c r="T50" s="145"/>
      <c r="U50" s="145"/>
    </row>
    <row r="51" spans="1:21" ht="15.75" customHeight="1" x14ac:dyDescent="0.25">
      <c r="A51" s="138"/>
      <c r="B51" s="140"/>
      <c r="C51" s="44" t="s">
        <v>82</v>
      </c>
      <c r="D51" s="140"/>
      <c r="E51" s="34">
        <f t="shared" si="67"/>
        <v>74990</v>
      </c>
      <c r="F51" s="34" t="e">
        <f t="shared" si="61"/>
        <v>#REF!</v>
      </c>
      <c r="G51" s="35" t="e">
        <f t="shared" si="9"/>
        <v>#REF!</v>
      </c>
      <c r="H51" s="34">
        <f t="shared" si="62"/>
        <v>351</v>
      </c>
      <c r="I51" s="34">
        <f t="shared" si="62"/>
        <v>0</v>
      </c>
      <c r="J51" s="35">
        <f>J28+J13</f>
        <v>0</v>
      </c>
      <c r="K51" s="34">
        <f t="shared" si="64"/>
        <v>170</v>
      </c>
      <c r="L51" s="34">
        <f t="shared" si="64"/>
        <v>0</v>
      </c>
      <c r="M51" s="35">
        <f>M28+M13</f>
        <v>0</v>
      </c>
      <c r="N51" s="34">
        <f t="shared" si="68"/>
        <v>0</v>
      </c>
      <c r="O51" s="34">
        <f t="shared" si="68"/>
        <v>0</v>
      </c>
      <c r="P51" s="34">
        <f t="shared" si="68"/>
        <v>0</v>
      </c>
      <c r="Q51" s="34">
        <f>Q13+Q28+Q37</f>
        <v>74469</v>
      </c>
      <c r="R51" s="34" t="e">
        <f>R13+R28</f>
        <v>#REF!</v>
      </c>
      <c r="S51" s="35" t="e">
        <f>S28+S13</f>
        <v>#REF!</v>
      </c>
      <c r="T51" s="145"/>
      <c r="U51" s="145"/>
    </row>
    <row r="52" spans="1:21" ht="16.5" customHeight="1" x14ac:dyDescent="0.25">
      <c r="A52" s="139"/>
      <c r="B52" s="141"/>
      <c r="C52" s="44" t="s">
        <v>43</v>
      </c>
      <c r="D52" s="141"/>
      <c r="E52" s="34">
        <f t="shared" si="67"/>
        <v>8000</v>
      </c>
      <c r="F52" s="34" t="e">
        <f t="shared" si="61"/>
        <v>#REF!</v>
      </c>
      <c r="G52" s="35" t="e">
        <f t="shared" si="9"/>
        <v>#REF!</v>
      </c>
      <c r="H52" s="34">
        <f t="shared" si="62"/>
        <v>0</v>
      </c>
      <c r="I52" s="34">
        <f t="shared" si="62"/>
        <v>0</v>
      </c>
      <c r="J52" s="35">
        <f>J29+J14</f>
        <v>0</v>
      </c>
      <c r="K52" s="34">
        <f t="shared" si="64"/>
        <v>8000</v>
      </c>
      <c r="L52" s="34">
        <f t="shared" si="64"/>
        <v>0</v>
      </c>
      <c r="M52" s="35">
        <f>M29+M14</f>
        <v>0</v>
      </c>
      <c r="N52" s="34">
        <f t="shared" si="68"/>
        <v>0</v>
      </c>
      <c r="O52" s="34">
        <f t="shared" si="68"/>
        <v>0</v>
      </c>
      <c r="P52" s="34">
        <f t="shared" si="68"/>
        <v>0</v>
      </c>
      <c r="Q52" s="34">
        <f>Q14+Q29</f>
        <v>0</v>
      </c>
      <c r="R52" s="34" t="e">
        <f>R14+R29</f>
        <v>#REF!</v>
      </c>
      <c r="S52" s="35" t="e">
        <f>S29+S14</f>
        <v>#REF!</v>
      </c>
      <c r="T52" s="145"/>
      <c r="U52" s="145"/>
    </row>
    <row r="53" spans="1:21" ht="15.75" customHeight="1" x14ac:dyDescent="0.25">
      <c r="A53" s="6"/>
      <c r="B53" s="168" t="s">
        <v>35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</row>
    <row r="54" spans="1:21" ht="17.25" customHeight="1" x14ac:dyDescent="0.25">
      <c r="A54" s="170" t="s">
        <v>22</v>
      </c>
      <c r="B54" s="172" t="s">
        <v>36</v>
      </c>
      <c r="C54" s="15" t="s">
        <v>20</v>
      </c>
      <c r="D54" s="158" t="s">
        <v>72</v>
      </c>
      <c r="E54" s="16">
        <f>H54+K54+N54+Q54+P54</f>
        <v>49139.7</v>
      </c>
      <c r="F54" s="16" t="e">
        <f t="shared" ref="E54:F75" si="69">I54+L54+O54+R54</f>
        <v>#REF!</v>
      </c>
      <c r="G54" s="17" t="e">
        <f t="shared" ref="G54:G75" si="70">F54-E54</f>
        <v>#REF!</v>
      </c>
      <c r="H54" s="16">
        <f>H58</f>
        <v>16200.7</v>
      </c>
      <c r="I54" s="16" t="e">
        <f>I58+#REF!</f>
        <v>#REF!</v>
      </c>
      <c r="J54" s="17">
        <f t="shared" ref="J54" si="71">SUM(J55:J57)</f>
        <v>0</v>
      </c>
      <c r="K54" s="16">
        <f>K58</f>
        <v>12259.400000000001</v>
      </c>
      <c r="L54" s="16" t="e">
        <f>L58+#REF!</f>
        <v>#REF!</v>
      </c>
      <c r="M54" s="17">
        <f t="shared" ref="M54" si="72">SUM(M55:M57)</f>
        <v>0</v>
      </c>
      <c r="N54" s="16">
        <f>N58</f>
        <v>20679.599999999999</v>
      </c>
      <c r="O54" s="16" t="e">
        <f>O58+#REF!</f>
        <v>#REF!</v>
      </c>
      <c r="P54" s="16">
        <f t="shared" ref="P54" si="73">SUM(P55:P57)</f>
        <v>0</v>
      </c>
      <c r="Q54" s="16">
        <f>Q58</f>
        <v>0</v>
      </c>
      <c r="R54" s="16" t="e">
        <f>R58+#REF!</f>
        <v>#REF!</v>
      </c>
      <c r="S54" s="17">
        <f t="shared" ref="S54" si="74">SUM(S55:S57)</f>
        <v>0</v>
      </c>
      <c r="T54" s="161"/>
      <c r="U54" s="162" t="s">
        <v>37</v>
      </c>
    </row>
    <row r="55" spans="1:21" ht="17.25" customHeight="1" x14ac:dyDescent="0.25">
      <c r="A55" s="171"/>
      <c r="B55" s="172"/>
      <c r="C55" s="43" t="s">
        <v>45</v>
      </c>
      <c r="D55" s="159"/>
      <c r="E55" s="16">
        <f t="shared" ref="E55:E57" si="75">H55+K55+N55+Q55+P55</f>
        <v>11862.5</v>
      </c>
      <c r="F55" s="16">
        <f t="shared" si="69"/>
        <v>0</v>
      </c>
      <c r="G55" s="17">
        <f t="shared" si="70"/>
        <v>-11862.5</v>
      </c>
      <c r="H55" s="16">
        <f>H59</f>
        <v>4615.7</v>
      </c>
      <c r="I55" s="16">
        <f t="shared" ref="I55:S55" si="76">I59+I72</f>
        <v>0</v>
      </c>
      <c r="J55" s="17">
        <f t="shared" si="76"/>
        <v>0</v>
      </c>
      <c r="K55" s="16">
        <f>K59</f>
        <v>3884.2</v>
      </c>
      <c r="L55" s="16">
        <f t="shared" si="76"/>
        <v>0</v>
      </c>
      <c r="M55" s="17">
        <f t="shared" si="76"/>
        <v>0</v>
      </c>
      <c r="N55" s="16">
        <f>N59</f>
        <v>3362.6</v>
      </c>
      <c r="O55" s="16">
        <f t="shared" si="76"/>
        <v>0</v>
      </c>
      <c r="P55" s="16">
        <f>P59</f>
        <v>0</v>
      </c>
      <c r="Q55" s="16">
        <v>0</v>
      </c>
      <c r="R55" s="16">
        <f t="shared" si="76"/>
        <v>0</v>
      </c>
      <c r="S55" s="17">
        <f t="shared" si="76"/>
        <v>0</v>
      </c>
      <c r="T55" s="161"/>
      <c r="U55" s="163"/>
    </row>
    <row r="56" spans="1:21" ht="16.5" customHeight="1" x14ac:dyDescent="0.25">
      <c r="A56" s="171"/>
      <c r="B56" s="172"/>
      <c r="C56" s="43" t="s">
        <v>82</v>
      </c>
      <c r="D56" s="159"/>
      <c r="E56" s="16">
        <f>H56+K56+N56+Q56+P56</f>
        <v>0</v>
      </c>
      <c r="F56" s="16">
        <f t="shared" si="69"/>
        <v>0</v>
      </c>
      <c r="G56" s="17">
        <f t="shared" si="70"/>
        <v>0</v>
      </c>
      <c r="H56" s="16">
        <f>H60</f>
        <v>0</v>
      </c>
      <c r="I56" s="16">
        <f t="shared" ref="I56:S56" si="77">I60+I73</f>
        <v>0</v>
      </c>
      <c r="J56" s="17">
        <f t="shared" si="77"/>
        <v>0</v>
      </c>
      <c r="K56" s="16">
        <f>K60</f>
        <v>0</v>
      </c>
      <c r="L56" s="16">
        <f t="shared" si="77"/>
        <v>0</v>
      </c>
      <c r="M56" s="17">
        <f t="shared" si="77"/>
        <v>0</v>
      </c>
      <c r="N56" s="16">
        <f>N60</f>
        <v>0</v>
      </c>
      <c r="O56" s="16">
        <f t="shared" si="77"/>
        <v>0</v>
      </c>
      <c r="P56" s="16">
        <f>P60</f>
        <v>0</v>
      </c>
      <c r="Q56" s="16">
        <v>0</v>
      </c>
      <c r="R56" s="16">
        <f t="shared" si="77"/>
        <v>0</v>
      </c>
      <c r="S56" s="17">
        <f t="shared" si="77"/>
        <v>0</v>
      </c>
      <c r="T56" s="161"/>
      <c r="U56" s="163"/>
    </row>
    <row r="57" spans="1:21" ht="14.25" customHeight="1" x14ac:dyDescent="0.25">
      <c r="A57" s="171"/>
      <c r="B57" s="172"/>
      <c r="C57" s="43" t="s">
        <v>43</v>
      </c>
      <c r="D57" s="160"/>
      <c r="E57" s="16">
        <f t="shared" si="75"/>
        <v>37277.199999999997</v>
      </c>
      <c r="F57" s="16">
        <f t="shared" si="69"/>
        <v>0</v>
      </c>
      <c r="G57" s="17">
        <f t="shared" si="70"/>
        <v>-37277.199999999997</v>
      </c>
      <c r="H57" s="16">
        <f>H61</f>
        <v>11585</v>
      </c>
      <c r="I57" s="16">
        <f t="shared" ref="I57:S57" si="78">I61+I75</f>
        <v>0</v>
      </c>
      <c r="J57" s="17">
        <f t="shared" si="78"/>
        <v>0</v>
      </c>
      <c r="K57" s="16">
        <f>K61</f>
        <v>8375.2000000000007</v>
      </c>
      <c r="L57" s="16">
        <f t="shared" si="78"/>
        <v>0</v>
      </c>
      <c r="M57" s="17">
        <f t="shared" si="78"/>
        <v>0</v>
      </c>
      <c r="N57" s="16">
        <f>N61</f>
        <v>17317</v>
      </c>
      <c r="O57" s="16">
        <f t="shared" si="78"/>
        <v>0</v>
      </c>
      <c r="P57" s="16">
        <f>P61</f>
        <v>0</v>
      </c>
      <c r="Q57" s="16">
        <f t="shared" si="78"/>
        <v>0</v>
      </c>
      <c r="R57" s="16">
        <f t="shared" si="78"/>
        <v>0</v>
      </c>
      <c r="S57" s="17">
        <f t="shared" si="78"/>
        <v>0</v>
      </c>
      <c r="T57" s="161"/>
      <c r="U57" s="164"/>
    </row>
    <row r="58" spans="1:21" ht="18.75" customHeight="1" x14ac:dyDescent="0.25">
      <c r="A58" s="146" t="s">
        <v>25</v>
      </c>
      <c r="B58" s="149" t="s">
        <v>69</v>
      </c>
      <c r="C58" s="8" t="s">
        <v>20</v>
      </c>
      <c r="D58" s="152" t="s">
        <v>72</v>
      </c>
      <c r="E58" s="18">
        <f>H58+K58+N58+Q58+P58</f>
        <v>49139.7</v>
      </c>
      <c r="F58" s="18">
        <f t="shared" si="69"/>
        <v>0</v>
      </c>
      <c r="G58" s="19">
        <f t="shared" si="70"/>
        <v>-49139.7</v>
      </c>
      <c r="H58" s="18">
        <f>SUM(H59:H61)</f>
        <v>16200.7</v>
      </c>
      <c r="I58" s="18">
        <f>SUM(I59:I61)</f>
        <v>0</v>
      </c>
      <c r="J58" s="19">
        <f t="shared" ref="J58" si="79">I58-H58</f>
        <v>-16200.7</v>
      </c>
      <c r="K58" s="18">
        <f>SUM(K59:K61)</f>
        <v>12259.400000000001</v>
      </c>
      <c r="L58" s="18">
        <f>SUM(L59:L61)</f>
        <v>0</v>
      </c>
      <c r="M58" s="19">
        <f t="shared" ref="M58" si="80">L58-K58</f>
        <v>-12259.400000000001</v>
      </c>
      <c r="N58" s="18">
        <f>SUM(N59:N61)</f>
        <v>20679.599999999999</v>
      </c>
      <c r="O58" s="18">
        <f t="shared" ref="O58:P58" si="81">SUM(O59:O61)</f>
        <v>0</v>
      </c>
      <c r="P58" s="18">
        <f t="shared" si="81"/>
        <v>0</v>
      </c>
      <c r="Q58" s="18">
        <f>SUM(Q59:Q61)</f>
        <v>0</v>
      </c>
      <c r="R58" s="18">
        <f>SUM(R59:R61)</f>
        <v>0</v>
      </c>
      <c r="S58" s="19">
        <f t="shared" ref="S58:S62" si="82">R58-Q58</f>
        <v>0</v>
      </c>
      <c r="T58" s="155" t="s">
        <v>70</v>
      </c>
      <c r="U58" s="167"/>
    </row>
    <row r="59" spans="1:21" ht="21.75" customHeight="1" x14ac:dyDescent="0.25">
      <c r="A59" s="147"/>
      <c r="B59" s="150"/>
      <c r="C59" s="42" t="s">
        <v>45</v>
      </c>
      <c r="D59" s="153"/>
      <c r="E59" s="18">
        <f t="shared" ref="E59:E61" si="83">H59+K59+N59+Q59+P59</f>
        <v>11862.5</v>
      </c>
      <c r="F59" s="18">
        <f t="shared" si="69"/>
        <v>0</v>
      </c>
      <c r="G59" s="19">
        <f t="shared" si="70"/>
        <v>-11862.5</v>
      </c>
      <c r="H59" s="9">
        <v>4615.7</v>
      </c>
      <c r="I59" s="9"/>
      <c r="J59" s="2"/>
      <c r="K59" s="30">
        <v>3884.2</v>
      </c>
      <c r="L59" s="30"/>
      <c r="M59" s="32"/>
      <c r="N59" s="31">
        <v>3362.6</v>
      </c>
      <c r="O59" s="31"/>
      <c r="P59" s="3">
        <v>0</v>
      </c>
      <c r="Q59" s="31">
        <v>0</v>
      </c>
      <c r="R59" s="3"/>
      <c r="S59" s="2">
        <f t="shared" si="82"/>
        <v>0</v>
      </c>
      <c r="T59" s="156"/>
      <c r="U59" s="167"/>
    </row>
    <row r="60" spans="1:21" ht="23.25" customHeight="1" x14ac:dyDescent="0.25">
      <c r="A60" s="147"/>
      <c r="B60" s="150"/>
      <c r="C60" s="42" t="s">
        <v>44</v>
      </c>
      <c r="D60" s="153"/>
      <c r="E60" s="18">
        <f t="shared" si="83"/>
        <v>0</v>
      </c>
      <c r="F60" s="18">
        <f t="shared" si="69"/>
        <v>0</v>
      </c>
      <c r="G60" s="19">
        <f t="shared" si="70"/>
        <v>0</v>
      </c>
      <c r="H60" s="9">
        <v>0</v>
      </c>
      <c r="I60" s="9"/>
      <c r="J60" s="2"/>
      <c r="K60" s="9">
        <v>0</v>
      </c>
      <c r="L60" s="9"/>
      <c r="M60" s="2"/>
      <c r="N60" s="3">
        <v>0</v>
      </c>
      <c r="O60" s="3"/>
      <c r="P60" s="3">
        <v>0</v>
      </c>
      <c r="Q60" s="3">
        <v>0</v>
      </c>
      <c r="R60" s="3"/>
      <c r="S60" s="2">
        <f t="shared" si="82"/>
        <v>0</v>
      </c>
      <c r="T60" s="156"/>
      <c r="U60" s="167"/>
    </row>
    <row r="61" spans="1:21" ht="27.75" customHeight="1" x14ac:dyDescent="0.25">
      <c r="A61" s="148"/>
      <c r="B61" s="151"/>
      <c r="C61" s="42" t="s">
        <v>43</v>
      </c>
      <c r="D61" s="154"/>
      <c r="E61" s="18">
        <f t="shared" si="83"/>
        <v>37277.199999999997</v>
      </c>
      <c r="F61" s="18">
        <f t="shared" si="69"/>
        <v>0</v>
      </c>
      <c r="G61" s="19">
        <f t="shared" si="70"/>
        <v>-37277.199999999997</v>
      </c>
      <c r="H61" s="9">
        <v>11585</v>
      </c>
      <c r="I61" s="9"/>
      <c r="J61" s="2"/>
      <c r="K61" s="9">
        <v>8375.2000000000007</v>
      </c>
      <c r="L61" s="9"/>
      <c r="M61" s="2"/>
      <c r="N61" s="3">
        <v>17317</v>
      </c>
      <c r="O61" s="3"/>
      <c r="P61" s="3">
        <v>0</v>
      </c>
      <c r="Q61" s="3">
        <v>0</v>
      </c>
      <c r="R61" s="3"/>
      <c r="S61" s="2">
        <f t="shared" si="82"/>
        <v>0</v>
      </c>
      <c r="T61" s="157"/>
      <c r="U61" s="167"/>
    </row>
    <row r="62" spans="1:21" s="29" customFormat="1" ht="24" x14ac:dyDescent="0.25">
      <c r="A62" s="20" t="s">
        <v>25</v>
      </c>
      <c r="B62" s="21" t="s">
        <v>38</v>
      </c>
      <c r="C62" s="22" t="s">
        <v>39</v>
      </c>
      <c r="D62" s="23">
        <v>44114.2</v>
      </c>
      <c r="E62" s="24">
        <f t="shared" si="69"/>
        <v>16923.5</v>
      </c>
      <c r="F62" s="24">
        <f t="shared" si="69"/>
        <v>0</v>
      </c>
      <c r="G62" s="25">
        <f t="shared" si="70"/>
        <v>-16923.5</v>
      </c>
      <c r="H62" s="26"/>
      <c r="I62" s="26"/>
      <c r="J62" s="27"/>
      <c r="K62" s="26"/>
      <c r="L62" s="26"/>
      <c r="M62" s="27"/>
      <c r="N62" s="26">
        <v>16923.5</v>
      </c>
      <c r="O62" s="26"/>
      <c r="P62" s="27"/>
      <c r="Q62" s="26"/>
      <c r="R62" s="26"/>
      <c r="S62" s="27">
        <f t="shared" si="82"/>
        <v>0</v>
      </c>
      <c r="T62" s="28"/>
      <c r="U62" s="22"/>
    </row>
    <row r="63" spans="1:21" ht="15" customHeight="1" x14ac:dyDescent="0.25">
      <c r="A63" s="137"/>
      <c r="B63" s="190" t="s">
        <v>34</v>
      </c>
      <c r="C63" s="33" t="s">
        <v>20</v>
      </c>
      <c r="D63" s="190" t="s">
        <v>72</v>
      </c>
      <c r="E63" s="34">
        <f>H63+K63+N63+Q63+P63</f>
        <v>49139.7</v>
      </c>
      <c r="F63" s="34" t="e">
        <f t="shared" ref="F63:F66" si="84">I63+L63+O63+R63</f>
        <v>#REF!</v>
      </c>
      <c r="G63" s="35" t="e">
        <f>F63-E63</f>
        <v>#REF!</v>
      </c>
      <c r="H63" s="34">
        <f t="shared" ref="H63:I66" si="85">H54</f>
        <v>16200.7</v>
      </c>
      <c r="I63" s="34" t="e">
        <f t="shared" si="85"/>
        <v>#REF!</v>
      </c>
      <c r="J63" s="35">
        <f t="shared" ref="J63" si="86">SUM(J64:J66)</f>
        <v>0</v>
      </c>
      <c r="K63" s="34">
        <f t="shared" ref="K63:L66" si="87">K54</f>
        <v>12259.400000000001</v>
      </c>
      <c r="L63" s="34" t="e">
        <f t="shared" si="87"/>
        <v>#REF!</v>
      </c>
      <c r="M63" s="35">
        <f t="shared" ref="M63" si="88">SUM(M64:M66)</f>
        <v>0</v>
      </c>
      <c r="N63" s="34">
        <f t="shared" ref="N63:O66" si="89">N54</f>
        <v>20679.599999999999</v>
      </c>
      <c r="O63" s="34" t="e">
        <f t="shared" si="89"/>
        <v>#REF!</v>
      </c>
      <c r="P63" s="34">
        <f t="shared" ref="P63" si="90">SUM(P64:P66)</f>
        <v>0</v>
      </c>
      <c r="Q63" s="34">
        <f t="shared" ref="Q63:R66" si="91">Q54</f>
        <v>0</v>
      </c>
      <c r="R63" s="34" t="e">
        <f t="shared" si="91"/>
        <v>#REF!</v>
      </c>
      <c r="S63" s="35">
        <f t="shared" ref="S63" si="92">SUM(S64:S66)</f>
        <v>0</v>
      </c>
      <c r="T63" s="142" t="s">
        <v>71</v>
      </c>
      <c r="U63" s="145"/>
    </row>
    <row r="64" spans="1:21" ht="18" customHeight="1" x14ac:dyDescent="0.25">
      <c r="A64" s="138"/>
      <c r="B64" s="140"/>
      <c r="C64" s="44" t="s">
        <v>45</v>
      </c>
      <c r="D64" s="140"/>
      <c r="E64" s="34">
        <f t="shared" ref="E64:E66" si="93">H64+K64+N64+Q64+P64</f>
        <v>11862.5</v>
      </c>
      <c r="F64" s="34">
        <f t="shared" si="84"/>
        <v>0</v>
      </c>
      <c r="G64" s="35">
        <f>F64-E64</f>
        <v>-11862.5</v>
      </c>
      <c r="H64" s="34">
        <f t="shared" si="85"/>
        <v>4615.7</v>
      </c>
      <c r="I64" s="34">
        <f t="shared" si="85"/>
        <v>0</v>
      </c>
      <c r="J64" s="35">
        <f>J55</f>
        <v>0</v>
      </c>
      <c r="K64" s="34">
        <f t="shared" si="87"/>
        <v>3884.2</v>
      </c>
      <c r="L64" s="34">
        <f t="shared" si="87"/>
        <v>0</v>
      </c>
      <c r="M64" s="35">
        <f>M55</f>
        <v>0</v>
      </c>
      <c r="N64" s="34">
        <f t="shared" si="89"/>
        <v>3362.6</v>
      </c>
      <c r="O64" s="34">
        <f t="shared" si="89"/>
        <v>0</v>
      </c>
      <c r="P64" s="34">
        <f>P55</f>
        <v>0</v>
      </c>
      <c r="Q64" s="34">
        <f t="shared" si="91"/>
        <v>0</v>
      </c>
      <c r="R64" s="34">
        <f t="shared" si="91"/>
        <v>0</v>
      </c>
      <c r="S64" s="35">
        <f>S55</f>
        <v>0</v>
      </c>
      <c r="T64" s="143"/>
      <c r="U64" s="145"/>
    </row>
    <row r="65" spans="1:21" ht="18.75" customHeight="1" x14ac:dyDescent="0.25">
      <c r="A65" s="138"/>
      <c r="B65" s="140"/>
      <c r="C65" s="44" t="s">
        <v>82</v>
      </c>
      <c r="D65" s="140"/>
      <c r="E65" s="34">
        <f t="shared" si="93"/>
        <v>0</v>
      </c>
      <c r="F65" s="34">
        <f t="shared" si="84"/>
        <v>0</v>
      </c>
      <c r="G65" s="35">
        <f>F65-E65</f>
        <v>0</v>
      </c>
      <c r="H65" s="34">
        <f t="shared" si="85"/>
        <v>0</v>
      </c>
      <c r="I65" s="34">
        <f t="shared" si="85"/>
        <v>0</v>
      </c>
      <c r="J65" s="35">
        <f>J56</f>
        <v>0</v>
      </c>
      <c r="K65" s="34">
        <f t="shared" si="87"/>
        <v>0</v>
      </c>
      <c r="L65" s="34">
        <f t="shared" si="87"/>
        <v>0</v>
      </c>
      <c r="M65" s="35">
        <f>M56</f>
        <v>0</v>
      </c>
      <c r="N65" s="34">
        <f t="shared" si="89"/>
        <v>0</v>
      </c>
      <c r="O65" s="34">
        <f t="shared" si="89"/>
        <v>0</v>
      </c>
      <c r="P65" s="34">
        <f>P56</f>
        <v>0</v>
      </c>
      <c r="Q65" s="34">
        <f t="shared" si="91"/>
        <v>0</v>
      </c>
      <c r="R65" s="34">
        <f t="shared" si="91"/>
        <v>0</v>
      </c>
      <c r="S65" s="35">
        <f>S56</f>
        <v>0</v>
      </c>
      <c r="T65" s="143"/>
      <c r="U65" s="145"/>
    </row>
    <row r="66" spans="1:21" ht="14.25" customHeight="1" x14ac:dyDescent="0.25">
      <c r="A66" s="139"/>
      <c r="B66" s="141"/>
      <c r="C66" s="44" t="s">
        <v>43</v>
      </c>
      <c r="D66" s="141"/>
      <c r="E66" s="34">
        <f t="shared" si="93"/>
        <v>37277.199999999997</v>
      </c>
      <c r="F66" s="34">
        <f t="shared" si="84"/>
        <v>0</v>
      </c>
      <c r="G66" s="35">
        <f>F66-E66</f>
        <v>-37277.199999999997</v>
      </c>
      <c r="H66" s="34">
        <f t="shared" si="85"/>
        <v>11585</v>
      </c>
      <c r="I66" s="34">
        <f t="shared" si="85"/>
        <v>0</v>
      </c>
      <c r="J66" s="35">
        <f>J57</f>
        <v>0</v>
      </c>
      <c r="K66" s="34">
        <f t="shared" si="87"/>
        <v>8375.2000000000007</v>
      </c>
      <c r="L66" s="34">
        <f t="shared" si="87"/>
        <v>0</v>
      </c>
      <c r="M66" s="35">
        <f>M57</f>
        <v>0</v>
      </c>
      <c r="N66" s="34">
        <f t="shared" si="89"/>
        <v>17317</v>
      </c>
      <c r="O66" s="34">
        <f t="shared" si="89"/>
        <v>0</v>
      </c>
      <c r="P66" s="34">
        <f>P57</f>
        <v>0</v>
      </c>
      <c r="Q66" s="34">
        <f t="shared" si="91"/>
        <v>0</v>
      </c>
      <c r="R66" s="34">
        <f t="shared" si="91"/>
        <v>0</v>
      </c>
      <c r="S66" s="35">
        <f>S57</f>
        <v>0</v>
      </c>
      <c r="T66" s="144"/>
      <c r="U66" s="145"/>
    </row>
    <row r="67" spans="1:21" s="46" customFormat="1" ht="14.25" customHeight="1" x14ac:dyDescent="0.25">
      <c r="A67" s="78"/>
      <c r="B67" s="191" t="s">
        <v>94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3"/>
    </row>
    <row r="68" spans="1:21" ht="17.25" customHeight="1" x14ac:dyDescent="0.25">
      <c r="A68" s="194" t="s">
        <v>22</v>
      </c>
      <c r="B68" s="172" t="s">
        <v>81</v>
      </c>
      <c r="C68" s="64" t="s">
        <v>20</v>
      </c>
      <c r="D68" s="158" t="s">
        <v>120</v>
      </c>
      <c r="E68" s="16">
        <f>H68+K68+N68+Q68+P68</f>
        <v>5930</v>
      </c>
      <c r="F68" s="16">
        <f t="shared" ref="F68:F71" si="94">I68+L68+O68+R68</f>
        <v>0</v>
      </c>
      <c r="G68" s="17">
        <f t="shared" ref="G68:G71" si="95">F68-E68</f>
        <v>-5930</v>
      </c>
      <c r="H68" s="108">
        <f t="shared" ref="H68" si="96">H72+H77</f>
        <v>0</v>
      </c>
      <c r="I68" s="108">
        <f t="shared" ref="I68:J68" si="97">I72+I77</f>
        <v>0</v>
      </c>
      <c r="J68" s="108">
        <f t="shared" si="97"/>
        <v>0</v>
      </c>
      <c r="K68" s="108">
        <f>K72+K77</f>
        <v>3150</v>
      </c>
      <c r="L68" s="108">
        <f t="shared" ref="L68:Q68" si="98">L72+L77</f>
        <v>0</v>
      </c>
      <c r="M68" s="108">
        <f t="shared" si="98"/>
        <v>0</v>
      </c>
      <c r="N68" s="108">
        <f t="shared" si="98"/>
        <v>2100</v>
      </c>
      <c r="O68" s="108">
        <f t="shared" si="98"/>
        <v>0</v>
      </c>
      <c r="P68" s="108">
        <f t="shared" si="98"/>
        <v>0</v>
      </c>
      <c r="Q68" s="108">
        <f t="shared" si="98"/>
        <v>680</v>
      </c>
      <c r="R68" s="108">
        <f t="shared" ref="R68:S68" si="99">R72+R77</f>
        <v>0</v>
      </c>
      <c r="S68" s="108">
        <f t="shared" si="99"/>
        <v>0</v>
      </c>
      <c r="T68" s="161"/>
      <c r="U68" s="162" t="s">
        <v>85</v>
      </c>
    </row>
    <row r="69" spans="1:21" ht="17.25" customHeight="1" x14ac:dyDescent="0.25">
      <c r="A69" s="194"/>
      <c r="B69" s="172"/>
      <c r="C69" s="64" t="s">
        <v>45</v>
      </c>
      <c r="D69" s="159"/>
      <c r="E69" s="16">
        <f t="shared" ref="E69:E71" si="100">H69+K69+N69+Q69+P69</f>
        <v>1100</v>
      </c>
      <c r="F69" s="16">
        <f t="shared" si="94"/>
        <v>0</v>
      </c>
      <c r="G69" s="17">
        <f t="shared" si="95"/>
        <v>-1100</v>
      </c>
      <c r="H69" s="108">
        <f t="shared" ref="H69" si="101">H73+H78</f>
        <v>0</v>
      </c>
      <c r="I69" s="108">
        <f t="shared" ref="I69:S69" si="102">I73+I78+I87</f>
        <v>0</v>
      </c>
      <c r="J69" s="108">
        <f t="shared" si="102"/>
        <v>0</v>
      </c>
      <c r="K69" s="108">
        <f t="shared" ref="K69:Q71" si="103">K73+K78</f>
        <v>252</v>
      </c>
      <c r="L69" s="108">
        <f t="shared" si="103"/>
        <v>0</v>
      </c>
      <c r="M69" s="108">
        <f t="shared" si="103"/>
        <v>0</v>
      </c>
      <c r="N69" s="108">
        <f t="shared" si="103"/>
        <v>168</v>
      </c>
      <c r="O69" s="108">
        <f t="shared" si="103"/>
        <v>0</v>
      </c>
      <c r="P69" s="108">
        <f t="shared" si="103"/>
        <v>0</v>
      </c>
      <c r="Q69" s="108">
        <f t="shared" si="103"/>
        <v>680</v>
      </c>
      <c r="R69" s="108">
        <f t="shared" si="102"/>
        <v>0</v>
      </c>
      <c r="S69" s="108">
        <f t="shared" si="102"/>
        <v>0</v>
      </c>
      <c r="T69" s="161"/>
      <c r="U69" s="163"/>
    </row>
    <row r="70" spans="1:21" ht="16.5" customHeight="1" x14ac:dyDescent="0.25">
      <c r="A70" s="194"/>
      <c r="B70" s="172"/>
      <c r="C70" s="64" t="s">
        <v>44</v>
      </c>
      <c r="D70" s="159"/>
      <c r="E70" s="16">
        <f t="shared" si="100"/>
        <v>0</v>
      </c>
      <c r="F70" s="16">
        <f t="shared" si="94"/>
        <v>0</v>
      </c>
      <c r="G70" s="17">
        <f t="shared" si="95"/>
        <v>0</v>
      </c>
      <c r="H70" s="108">
        <f t="shared" ref="H70" si="104">H74+H79</f>
        <v>0</v>
      </c>
      <c r="I70" s="108">
        <f t="shared" ref="I70:J70" si="105">I74+I79+I88</f>
        <v>0</v>
      </c>
      <c r="J70" s="108">
        <f t="shared" si="105"/>
        <v>0</v>
      </c>
      <c r="K70" s="108">
        <f t="shared" si="103"/>
        <v>0</v>
      </c>
      <c r="L70" s="108">
        <f t="shared" si="103"/>
        <v>0</v>
      </c>
      <c r="M70" s="108">
        <f t="shared" si="103"/>
        <v>0</v>
      </c>
      <c r="N70" s="108">
        <f t="shared" si="103"/>
        <v>0</v>
      </c>
      <c r="O70" s="108">
        <f t="shared" si="103"/>
        <v>0</v>
      </c>
      <c r="P70" s="108">
        <f t="shared" si="103"/>
        <v>0</v>
      </c>
      <c r="Q70" s="108">
        <f t="shared" si="103"/>
        <v>0</v>
      </c>
      <c r="R70" s="16">
        <f>R75+R106</f>
        <v>0</v>
      </c>
      <c r="S70" s="17">
        <f>S75+S106</f>
        <v>0</v>
      </c>
      <c r="T70" s="161"/>
      <c r="U70" s="163"/>
    </row>
    <row r="71" spans="1:21" ht="14.25" customHeight="1" x14ac:dyDescent="0.25">
      <c r="A71" s="194"/>
      <c r="B71" s="172"/>
      <c r="C71" s="64" t="s">
        <v>43</v>
      </c>
      <c r="D71" s="160"/>
      <c r="E71" s="16">
        <f t="shared" si="100"/>
        <v>4830</v>
      </c>
      <c r="F71" s="16">
        <f t="shared" si="94"/>
        <v>0</v>
      </c>
      <c r="G71" s="17">
        <f t="shared" si="95"/>
        <v>-4830</v>
      </c>
      <c r="H71" s="108">
        <f t="shared" ref="H71:J71" si="106">H75+H80</f>
        <v>0</v>
      </c>
      <c r="I71" s="108">
        <f t="shared" si="106"/>
        <v>0</v>
      </c>
      <c r="J71" s="108">
        <f t="shared" si="106"/>
        <v>0</v>
      </c>
      <c r="K71" s="108">
        <f t="shared" si="103"/>
        <v>2898</v>
      </c>
      <c r="L71" s="108">
        <f t="shared" si="103"/>
        <v>0</v>
      </c>
      <c r="M71" s="108">
        <f t="shared" si="103"/>
        <v>0</v>
      </c>
      <c r="N71" s="108">
        <f t="shared" si="103"/>
        <v>1932</v>
      </c>
      <c r="O71" s="108">
        <f t="shared" si="103"/>
        <v>0</v>
      </c>
      <c r="P71" s="108">
        <f t="shared" si="103"/>
        <v>0</v>
      </c>
      <c r="Q71" s="108">
        <f t="shared" si="103"/>
        <v>0</v>
      </c>
      <c r="R71" s="16">
        <f>R76+R107</f>
        <v>0</v>
      </c>
      <c r="S71" s="17">
        <f>S76+S107</f>
        <v>0</v>
      </c>
      <c r="T71" s="161"/>
      <c r="U71" s="164"/>
    </row>
    <row r="72" spans="1:21" ht="17.25" customHeight="1" x14ac:dyDescent="0.25">
      <c r="A72" s="147" t="s">
        <v>25</v>
      </c>
      <c r="B72" s="165" t="s">
        <v>76</v>
      </c>
      <c r="C72" s="62" t="s">
        <v>20</v>
      </c>
      <c r="D72" s="166" t="s">
        <v>99</v>
      </c>
      <c r="E72" s="18">
        <f>H72+K72+N72+Q72+P72</f>
        <v>2780</v>
      </c>
      <c r="F72" s="18">
        <f t="shared" si="69"/>
        <v>0</v>
      </c>
      <c r="G72" s="19">
        <f t="shared" si="70"/>
        <v>-2780</v>
      </c>
      <c r="H72" s="18">
        <f>H73+H74+H75</f>
        <v>0</v>
      </c>
      <c r="I72" s="18">
        <f t="shared" ref="I72:Q72" si="107">I73+I74+I75</f>
        <v>0</v>
      </c>
      <c r="J72" s="18">
        <f t="shared" si="107"/>
        <v>0</v>
      </c>
      <c r="K72" s="18">
        <f t="shared" si="107"/>
        <v>0</v>
      </c>
      <c r="L72" s="18">
        <f t="shared" si="107"/>
        <v>0</v>
      </c>
      <c r="M72" s="18">
        <f t="shared" si="107"/>
        <v>0</v>
      </c>
      <c r="N72" s="18">
        <f t="shared" si="107"/>
        <v>2100</v>
      </c>
      <c r="O72" s="18">
        <f t="shared" si="107"/>
        <v>0</v>
      </c>
      <c r="P72" s="18">
        <f t="shared" si="107"/>
        <v>0</v>
      </c>
      <c r="Q72" s="18">
        <f t="shared" si="107"/>
        <v>680</v>
      </c>
      <c r="R72" s="3"/>
      <c r="S72" s="2"/>
      <c r="T72" s="155" t="s">
        <v>40</v>
      </c>
      <c r="U72" s="167"/>
    </row>
    <row r="73" spans="1:21" x14ac:dyDescent="0.25">
      <c r="A73" s="147"/>
      <c r="B73" s="165"/>
      <c r="C73" s="62" t="s">
        <v>45</v>
      </c>
      <c r="D73" s="166"/>
      <c r="E73" s="18">
        <f t="shared" ref="E73:E75" si="108">H73+K73+N73+Q73+P73</f>
        <v>848</v>
      </c>
      <c r="F73" s="18">
        <f t="shared" si="69"/>
        <v>0</v>
      </c>
      <c r="G73" s="19">
        <f t="shared" si="70"/>
        <v>-848</v>
      </c>
      <c r="H73" s="9">
        <v>0</v>
      </c>
      <c r="I73" s="9"/>
      <c r="J73" s="2"/>
      <c r="K73" s="9">
        <v>0</v>
      </c>
      <c r="L73" s="9"/>
      <c r="M73" s="2"/>
      <c r="N73" s="3">
        <v>168</v>
      </c>
      <c r="O73" s="3"/>
      <c r="P73" s="3">
        <v>0</v>
      </c>
      <c r="Q73" s="3">
        <v>680</v>
      </c>
      <c r="R73" s="3"/>
      <c r="S73" s="2"/>
      <c r="T73" s="156"/>
      <c r="U73" s="167"/>
    </row>
    <row r="74" spans="1:21" x14ac:dyDescent="0.25">
      <c r="A74" s="147"/>
      <c r="B74" s="165"/>
      <c r="C74" s="62" t="s">
        <v>82</v>
      </c>
      <c r="D74" s="166"/>
      <c r="E74" s="18">
        <f t="shared" si="108"/>
        <v>0</v>
      </c>
      <c r="F74" s="18"/>
      <c r="G74" s="19"/>
      <c r="H74" s="9">
        <v>0</v>
      </c>
      <c r="I74" s="9"/>
      <c r="J74" s="2"/>
      <c r="K74" s="9">
        <v>0</v>
      </c>
      <c r="L74" s="9"/>
      <c r="M74" s="2"/>
      <c r="N74" s="3">
        <v>0</v>
      </c>
      <c r="O74" s="3"/>
      <c r="P74" s="3">
        <v>0</v>
      </c>
      <c r="Q74" s="3">
        <v>0</v>
      </c>
      <c r="R74" s="3"/>
      <c r="S74" s="2"/>
      <c r="T74" s="156"/>
      <c r="U74" s="167"/>
    </row>
    <row r="75" spans="1:21" ht="18" customHeight="1" x14ac:dyDescent="0.25">
      <c r="A75" s="148"/>
      <c r="B75" s="165"/>
      <c r="C75" s="63" t="s">
        <v>43</v>
      </c>
      <c r="D75" s="166"/>
      <c r="E75" s="18">
        <f t="shared" si="108"/>
        <v>1932</v>
      </c>
      <c r="F75" s="82">
        <f t="shared" si="69"/>
        <v>0</v>
      </c>
      <c r="G75" s="83">
        <f t="shared" si="70"/>
        <v>-1932</v>
      </c>
      <c r="H75" s="84">
        <v>0</v>
      </c>
      <c r="I75" s="84"/>
      <c r="J75" s="2"/>
      <c r="K75" s="9">
        <v>0</v>
      </c>
      <c r="L75" s="9"/>
      <c r="M75" s="2"/>
      <c r="N75" s="3">
        <v>1932</v>
      </c>
      <c r="O75" s="3"/>
      <c r="P75" s="3">
        <v>0</v>
      </c>
      <c r="Q75" s="3">
        <v>0</v>
      </c>
      <c r="R75" s="3"/>
      <c r="S75" s="2"/>
      <c r="T75" s="157"/>
      <c r="U75" s="167"/>
    </row>
    <row r="76" spans="1:21" s="29" customFormat="1" ht="38.25" x14ac:dyDescent="0.25">
      <c r="A76" s="80" t="s">
        <v>25</v>
      </c>
      <c r="B76" s="88" t="s">
        <v>124</v>
      </c>
      <c r="C76" s="86" t="s">
        <v>83</v>
      </c>
      <c r="D76" s="87">
        <v>75</v>
      </c>
      <c r="E76" s="87">
        <v>100</v>
      </c>
      <c r="F76" s="87">
        <v>84</v>
      </c>
      <c r="G76" s="87">
        <v>84.3</v>
      </c>
      <c r="H76" s="87"/>
      <c r="I76" s="86">
        <v>100</v>
      </c>
      <c r="J76" s="81">
        <f t="shared" ref="J76" si="109">I76-H76</f>
        <v>100</v>
      </c>
      <c r="K76" s="26"/>
      <c r="L76" s="26"/>
      <c r="M76" s="27">
        <f t="shared" ref="M76" si="110">L76-K76</f>
        <v>0</v>
      </c>
      <c r="N76" s="26">
        <v>85</v>
      </c>
      <c r="O76" s="26"/>
      <c r="P76" s="27"/>
      <c r="Q76" s="92">
        <v>100</v>
      </c>
      <c r="R76" s="26"/>
      <c r="S76" s="27"/>
      <c r="T76" s="28"/>
      <c r="U76" s="28"/>
    </row>
    <row r="77" spans="1:21" s="100" customFormat="1" ht="12.75" x14ac:dyDescent="0.25">
      <c r="A77" s="147" t="s">
        <v>101</v>
      </c>
      <c r="B77" s="150" t="s">
        <v>118</v>
      </c>
      <c r="C77" s="106" t="s">
        <v>20</v>
      </c>
      <c r="D77" s="153" t="s">
        <v>120</v>
      </c>
      <c r="E77" s="109">
        <f>E78+E79+E80</f>
        <v>3150</v>
      </c>
      <c r="F77" s="109">
        <v>0</v>
      </c>
      <c r="G77" s="110">
        <v>-3213</v>
      </c>
      <c r="H77" s="109">
        <f t="shared" ref="H77:J77" si="111">H78+H79+H80</f>
        <v>0</v>
      </c>
      <c r="I77" s="109">
        <f t="shared" si="111"/>
        <v>0</v>
      </c>
      <c r="J77" s="109">
        <f t="shared" si="111"/>
        <v>0</v>
      </c>
      <c r="K77" s="109">
        <f>K78+K79+K80</f>
        <v>3150</v>
      </c>
      <c r="L77" s="109">
        <f t="shared" ref="L77:Q77" si="112">L78+L79+L80</f>
        <v>0</v>
      </c>
      <c r="M77" s="109">
        <f t="shared" si="112"/>
        <v>0</v>
      </c>
      <c r="N77" s="109">
        <f t="shared" si="112"/>
        <v>0</v>
      </c>
      <c r="O77" s="109">
        <f t="shared" si="112"/>
        <v>0</v>
      </c>
      <c r="P77" s="109">
        <f t="shared" si="112"/>
        <v>0</v>
      </c>
      <c r="Q77" s="109">
        <f t="shared" si="112"/>
        <v>0</v>
      </c>
      <c r="R77" s="105"/>
      <c r="S77" s="104"/>
      <c r="T77" s="155" t="s">
        <v>40</v>
      </c>
      <c r="U77" s="167"/>
    </row>
    <row r="78" spans="1:21" s="100" customFormat="1" ht="12.75" x14ac:dyDescent="0.25">
      <c r="A78" s="147"/>
      <c r="B78" s="150"/>
      <c r="C78" s="106" t="s">
        <v>45</v>
      </c>
      <c r="D78" s="153"/>
      <c r="E78" s="119">
        <f t="shared" ref="E78:E79" si="113">H78+K78+N78+P78+Q78</f>
        <v>252</v>
      </c>
      <c r="F78" s="109">
        <v>0</v>
      </c>
      <c r="G78" s="110">
        <v>-315</v>
      </c>
      <c r="H78" s="107">
        <v>0</v>
      </c>
      <c r="I78" s="107"/>
      <c r="J78" s="104"/>
      <c r="K78" s="107">
        <v>252</v>
      </c>
      <c r="L78" s="107"/>
      <c r="M78" s="104"/>
      <c r="N78" s="105">
        <v>0</v>
      </c>
      <c r="O78" s="105"/>
      <c r="P78" s="105">
        <v>0</v>
      </c>
      <c r="Q78" s="105">
        <v>0</v>
      </c>
      <c r="R78" s="105"/>
      <c r="S78" s="104"/>
      <c r="T78" s="156"/>
      <c r="U78" s="167"/>
    </row>
    <row r="79" spans="1:21" s="100" customFormat="1" ht="12.75" x14ac:dyDescent="0.25">
      <c r="A79" s="147"/>
      <c r="B79" s="150"/>
      <c r="C79" s="106" t="s">
        <v>82</v>
      </c>
      <c r="D79" s="153"/>
      <c r="E79" s="119">
        <f t="shared" si="113"/>
        <v>0</v>
      </c>
      <c r="F79" s="109"/>
      <c r="G79" s="110"/>
      <c r="H79" s="107">
        <v>0</v>
      </c>
      <c r="I79" s="107"/>
      <c r="J79" s="104"/>
      <c r="K79" s="107">
        <v>0</v>
      </c>
      <c r="L79" s="107"/>
      <c r="M79" s="104"/>
      <c r="N79" s="105">
        <v>0</v>
      </c>
      <c r="O79" s="105"/>
      <c r="P79" s="105">
        <v>0</v>
      </c>
      <c r="Q79" s="105">
        <v>0</v>
      </c>
      <c r="R79" s="105"/>
      <c r="S79" s="104"/>
      <c r="T79" s="156"/>
      <c r="U79" s="167"/>
    </row>
    <row r="80" spans="1:21" s="100" customFormat="1" ht="12.75" x14ac:dyDescent="0.25">
      <c r="A80" s="147"/>
      <c r="B80" s="150"/>
      <c r="C80" s="117" t="s">
        <v>43</v>
      </c>
      <c r="D80" s="153"/>
      <c r="E80" s="119">
        <f>H80+K80+N80+P80+Q80</f>
        <v>2898</v>
      </c>
      <c r="F80" s="119">
        <v>0</v>
      </c>
      <c r="G80" s="120">
        <v>-2898</v>
      </c>
      <c r="H80" s="121">
        <v>0</v>
      </c>
      <c r="I80" s="121"/>
      <c r="J80" s="104"/>
      <c r="K80" s="107">
        <v>2898</v>
      </c>
      <c r="L80" s="107"/>
      <c r="M80" s="104"/>
      <c r="N80" s="105">
        <v>0</v>
      </c>
      <c r="O80" s="105"/>
      <c r="P80" s="105">
        <v>0</v>
      </c>
      <c r="Q80" s="105">
        <v>0</v>
      </c>
      <c r="R80" s="105"/>
      <c r="S80" s="104"/>
      <c r="T80" s="157"/>
      <c r="U80" s="167"/>
    </row>
    <row r="81" spans="1:21" s="100" customFormat="1" ht="38.25" x14ac:dyDescent="0.25">
      <c r="A81" s="111" t="s">
        <v>123</v>
      </c>
      <c r="B81" s="116" t="s">
        <v>125</v>
      </c>
      <c r="C81" s="122" t="s">
        <v>33</v>
      </c>
      <c r="D81" s="123">
        <v>296</v>
      </c>
      <c r="E81" s="126">
        <f>H81+K81+N81+P81+Q81+D81</f>
        <v>390</v>
      </c>
      <c r="F81" s="123"/>
      <c r="G81" s="123"/>
      <c r="H81" s="123"/>
      <c r="I81" s="122"/>
      <c r="J81" s="118"/>
      <c r="K81" s="112">
        <v>94</v>
      </c>
      <c r="L81" s="112"/>
      <c r="M81" s="113"/>
      <c r="N81" s="112"/>
      <c r="O81" s="112"/>
      <c r="P81" s="113"/>
      <c r="Q81" s="124"/>
      <c r="R81" s="112"/>
      <c r="S81" s="113"/>
      <c r="T81" s="125"/>
      <c r="U81" s="114"/>
    </row>
    <row r="82" spans="1:21" ht="17.25" customHeight="1" x14ac:dyDescent="0.25">
      <c r="A82" s="194" t="s">
        <v>29</v>
      </c>
      <c r="B82" s="172" t="s">
        <v>131</v>
      </c>
      <c r="C82" s="130" t="s">
        <v>20</v>
      </c>
      <c r="D82" s="158" t="s">
        <v>120</v>
      </c>
      <c r="E82" s="108">
        <f>H82+K82+N82+Q82+P82</f>
        <v>405</v>
      </c>
      <c r="F82" s="108" t="e">
        <f t="shared" ref="F82:F85" si="114">I82+L82+O82+R82</f>
        <v>#REF!</v>
      </c>
      <c r="G82" s="17" t="e">
        <f t="shared" ref="G82:G85" si="115">F82-E82</f>
        <v>#REF!</v>
      </c>
      <c r="H82" s="108">
        <f t="shared" ref="H82:M82" si="116">H86</f>
        <v>0</v>
      </c>
      <c r="I82" s="108">
        <f t="shared" si="116"/>
        <v>0</v>
      </c>
      <c r="J82" s="108">
        <f t="shared" si="116"/>
        <v>0</v>
      </c>
      <c r="K82" s="108">
        <f t="shared" si="116"/>
        <v>405</v>
      </c>
      <c r="L82" s="108">
        <f t="shared" si="116"/>
        <v>0</v>
      </c>
      <c r="M82" s="108">
        <f t="shared" si="116"/>
        <v>0</v>
      </c>
      <c r="N82" s="108">
        <f>N86</f>
        <v>0</v>
      </c>
      <c r="O82" s="108">
        <f t="shared" ref="O82:Q82" si="117">O86</f>
        <v>0</v>
      </c>
      <c r="P82" s="108">
        <f t="shared" si="117"/>
        <v>0</v>
      </c>
      <c r="Q82" s="108">
        <f t="shared" si="117"/>
        <v>0</v>
      </c>
      <c r="R82" s="108" t="e">
        <f>R86+#REF!</f>
        <v>#REF!</v>
      </c>
      <c r="S82" s="17">
        <f t="shared" ref="S82" si="118">SUM(S83:S85)</f>
        <v>0</v>
      </c>
      <c r="T82" s="161"/>
      <c r="U82" s="162"/>
    </row>
    <row r="83" spans="1:21" ht="17.25" customHeight="1" x14ac:dyDescent="0.25">
      <c r="A83" s="194"/>
      <c r="B83" s="172"/>
      <c r="C83" s="130" t="s">
        <v>45</v>
      </c>
      <c r="D83" s="159"/>
      <c r="E83" s="108">
        <f t="shared" ref="E83:E85" si="119">H83+K83+N83+Q83+P83</f>
        <v>32.4</v>
      </c>
      <c r="F83" s="108">
        <f t="shared" ca="1" si="114"/>
        <v>0</v>
      </c>
      <c r="G83" s="17">
        <f t="shared" ca="1" si="115"/>
        <v>-32.4</v>
      </c>
      <c r="H83" s="108">
        <f>H87+H92+H101</f>
        <v>0</v>
      </c>
      <c r="I83" s="108">
        <f t="shared" ref="I83:J83" ca="1" si="120">I87+I92+I101</f>
        <v>0</v>
      </c>
      <c r="J83" s="108">
        <f t="shared" ca="1" si="120"/>
        <v>0</v>
      </c>
      <c r="K83" s="108">
        <f>K87</f>
        <v>32.4</v>
      </c>
      <c r="L83" s="108">
        <f t="shared" ref="L83:Q83" si="121">L87</f>
        <v>0</v>
      </c>
      <c r="M83" s="108">
        <f t="shared" si="121"/>
        <v>0</v>
      </c>
      <c r="N83" s="108">
        <f t="shared" si="121"/>
        <v>0</v>
      </c>
      <c r="O83" s="108">
        <f t="shared" si="121"/>
        <v>0</v>
      </c>
      <c r="P83" s="108">
        <f t="shared" si="121"/>
        <v>0</v>
      </c>
      <c r="Q83" s="108">
        <f t="shared" si="121"/>
        <v>0</v>
      </c>
      <c r="R83" s="108">
        <f t="shared" ref="R83:S83" si="122">R87</f>
        <v>0</v>
      </c>
      <c r="S83" s="108">
        <f t="shared" si="122"/>
        <v>0</v>
      </c>
      <c r="T83" s="161"/>
      <c r="U83" s="163"/>
    </row>
    <row r="84" spans="1:21" ht="16.5" customHeight="1" x14ac:dyDescent="0.25">
      <c r="A84" s="194"/>
      <c r="B84" s="172"/>
      <c r="C84" s="130" t="s">
        <v>44</v>
      </c>
      <c r="D84" s="159"/>
      <c r="E84" s="108">
        <f t="shared" si="119"/>
        <v>0</v>
      </c>
      <c r="F84" s="108">
        <f t="shared" ca="1" si="114"/>
        <v>0</v>
      </c>
      <c r="G84" s="17">
        <f t="shared" ca="1" si="115"/>
        <v>0</v>
      </c>
      <c r="H84" s="108">
        <f>H88+H93+H102</f>
        <v>0</v>
      </c>
      <c r="I84" s="108">
        <f t="shared" ref="I84:J84" ca="1" si="123">I88+I93+I102</f>
        <v>0</v>
      </c>
      <c r="J84" s="108">
        <f t="shared" ca="1" si="123"/>
        <v>0</v>
      </c>
      <c r="K84" s="108">
        <f t="shared" ref="K84:Q85" si="124">K88</f>
        <v>0</v>
      </c>
      <c r="L84" s="108">
        <f t="shared" si="124"/>
        <v>0</v>
      </c>
      <c r="M84" s="108">
        <f t="shared" si="124"/>
        <v>0</v>
      </c>
      <c r="N84" s="108">
        <f t="shared" si="124"/>
        <v>0</v>
      </c>
      <c r="O84" s="108">
        <f t="shared" si="124"/>
        <v>0</v>
      </c>
      <c r="P84" s="108">
        <f t="shared" si="124"/>
        <v>0</v>
      </c>
      <c r="Q84" s="108">
        <f t="shared" si="124"/>
        <v>0</v>
      </c>
      <c r="R84" s="108">
        <f>R89+R120</f>
        <v>0</v>
      </c>
      <c r="S84" s="17">
        <f>S89+S120</f>
        <v>0</v>
      </c>
      <c r="T84" s="161"/>
      <c r="U84" s="163"/>
    </row>
    <row r="85" spans="1:21" ht="14.25" customHeight="1" x14ac:dyDescent="0.25">
      <c r="A85" s="194"/>
      <c r="B85" s="172"/>
      <c r="C85" s="130" t="s">
        <v>43</v>
      </c>
      <c r="D85" s="160"/>
      <c r="E85" s="108">
        <f t="shared" si="119"/>
        <v>372.6</v>
      </c>
      <c r="F85" s="108">
        <f t="shared" ca="1" si="114"/>
        <v>0</v>
      </c>
      <c r="G85" s="17">
        <f t="shared" ca="1" si="115"/>
        <v>-372.6</v>
      </c>
      <c r="H85" s="108">
        <f>H89+H94+H103</f>
        <v>0</v>
      </c>
      <c r="I85" s="108">
        <f t="shared" ref="I85:J85" ca="1" si="125">I89+I94+I103</f>
        <v>0</v>
      </c>
      <c r="J85" s="108">
        <f t="shared" ca="1" si="125"/>
        <v>0</v>
      </c>
      <c r="K85" s="108">
        <f t="shared" si="124"/>
        <v>372.6</v>
      </c>
      <c r="L85" s="108">
        <f t="shared" si="124"/>
        <v>0</v>
      </c>
      <c r="M85" s="108">
        <f t="shared" si="124"/>
        <v>0</v>
      </c>
      <c r="N85" s="108">
        <f t="shared" si="124"/>
        <v>0</v>
      </c>
      <c r="O85" s="108">
        <f t="shared" si="124"/>
        <v>0</v>
      </c>
      <c r="P85" s="108">
        <f t="shared" si="124"/>
        <v>0</v>
      </c>
      <c r="Q85" s="108">
        <f t="shared" si="124"/>
        <v>0</v>
      </c>
      <c r="R85" s="108">
        <f>R90+R121</f>
        <v>0</v>
      </c>
      <c r="S85" s="17">
        <f>S90+S121</f>
        <v>0</v>
      </c>
      <c r="T85" s="161"/>
      <c r="U85" s="164"/>
    </row>
    <row r="86" spans="1:21" s="100" customFormat="1" ht="12.75" x14ac:dyDescent="0.25">
      <c r="A86" s="147" t="s">
        <v>129</v>
      </c>
      <c r="B86" s="150" t="s">
        <v>121</v>
      </c>
      <c r="C86" s="106" t="s">
        <v>20</v>
      </c>
      <c r="D86" s="153" t="s">
        <v>120</v>
      </c>
      <c r="E86" s="109">
        <f>E87+E88+E89</f>
        <v>405</v>
      </c>
      <c r="F86" s="109">
        <v>0</v>
      </c>
      <c r="G86" s="110">
        <v>-405</v>
      </c>
      <c r="H86" s="109">
        <f t="shared" ref="H86:J86" si="126">H87+H88+H89</f>
        <v>0</v>
      </c>
      <c r="I86" s="109">
        <f t="shared" si="126"/>
        <v>0</v>
      </c>
      <c r="J86" s="109">
        <f t="shared" si="126"/>
        <v>0</v>
      </c>
      <c r="K86" s="109">
        <f>K87+K88+K89</f>
        <v>405</v>
      </c>
      <c r="L86" s="109">
        <f t="shared" ref="L86:Q86" si="127">L87+L88+L89</f>
        <v>0</v>
      </c>
      <c r="M86" s="109">
        <f t="shared" si="127"/>
        <v>0</v>
      </c>
      <c r="N86" s="109">
        <f t="shared" si="127"/>
        <v>0</v>
      </c>
      <c r="O86" s="109">
        <f t="shared" si="127"/>
        <v>0</v>
      </c>
      <c r="P86" s="109">
        <f t="shared" si="127"/>
        <v>0</v>
      </c>
      <c r="Q86" s="109">
        <f t="shared" si="127"/>
        <v>0</v>
      </c>
      <c r="R86" s="105"/>
      <c r="S86" s="104"/>
      <c r="T86" s="155" t="s">
        <v>40</v>
      </c>
      <c r="U86" s="167"/>
    </row>
    <row r="87" spans="1:21" s="100" customFormat="1" ht="34.5" customHeight="1" x14ac:dyDescent="0.25">
      <c r="A87" s="147"/>
      <c r="B87" s="150"/>
      <c r="C87" s="106" t="s">
        <v>45</v>
      </c>
      <c r="D87" s="153"/>
      <c r="E87" s="119">
        <f t="shared" ref="E87:E88" si="128">H87+K87+N87+P87+Q87</f>
        <v>32.4</v>
      </c>
      <c r="F87" s="109">
        <v>0</v>
      </c>
      <c r="G87" s="110">
        <v>-32.4</v>
      </c>
      <c r="H87" s="107">
        <v>0</v>
      </c>
      <c r="I87" s="107"/>
      <c r="J87" s="104"/>
      <c r="K87" s="115">
        <v>32.4</v>
      </c>
      <c r="L87" s="107"/>
      <c r="M87" s="104"/>
      <c r="N87" s="105">
        <v>0</v>
      </c>
      <c r="O87" s="105"/>
      <c r="P87" s="105">
        <v>0</v>
      </c>
      <c r="Q87" s="105">
        <v>0</v>
      </c>
      <c r="R87" s="105"/>
      <c r="S87" s="104"/>
      <c r="T87" s="156"/>
      <c r="U87" s="167"/>
    </row>
    <row r="88" spans="1:21" s="100" customFormat="1" ht="12.75" x14ac:dyDescent="0.25">
      <c r="A88" s="147"/>
      <c r="B88" s="150"/>
      <c r="C88" s="106" t="s">
        <v>82</v>
      </c>
      <c r="D88" s="153"/>
      <c r="E88" s="119">
        <f t="shared" si="128"/>
        <v>0</v>
      </c>
      <c r="F88" s="109"/>
      <c r="G88" s="110"/>
      <c r="H88" s="107">
        <v>0</v>
      </c>
      <c r="I88" s="107"/>
      <c r="J88" s="104"/>
      <c r="K88" s="115">
        <v>0</v>
      </c>
      <c r="L88" s="107"/>
      <c r="M88" s="104"/>
      <c r="N88" s="105">
        <v>0</v>
      </c>
      <c r="O88" s="105"/>
      <c r="P88" s="105">
        <v>0</v>
      </c>
      <c r="Q88" s="105">
        <v>0</v>
      </c>
      <c r="R88" s="105"/>
      <c r="S88" s="104"/>
      <c r="T88" s="156"/>
      <c r="U88" s="167"/>
    </row>
    <row r="89" spans="1:21" s="100" customFormat="1" ht="28.5" customHeight="1" x14ac:dyDescent="0.25">
      <c r="A89" s="147"/>
      <c r="B89" s="150"/>
      <c r="C89" s="117" t="s">
        <v>43</v>
      </c>
      <c r="D89" s="153"/>
      <c r="E89" s="119">
        <f>H89+K89+N89+P89+Q89</f>
        <v>372.6</v>
      </c>
      <c r="F89" s="119">
        <v>0</v>
      </c>
      <c r="G89" s="120">
        <v>-372.6</v>
      </c>
      <c r="H89" s="121">
        <v>0</v>
      </c>
      <c r="I89" s="121"/>
      <c r="J89" s="104"/>
      <c r="K89" s="115">
        <v>372.6</v>
      </c>
      <c r="L89" s="107"/>
      <c r="M89" s="104"/>
      <c r="N89" s="105">
        <v>0</v>
      </c>
      <c r="O89" s="105"/>
      <c r="P89" s="105">
        <v>0</v>
      </c>
      <c r="Q89" s="105">
        <v>0</v>
      </c>
      <c r="R89" s="105"/>
      <c r="S89" s="104"/>
      <c r="T89" s="157"/>
      <c r="U89" s="167"/>
    </row>
    <row r="90" spans="1:21" s="100" customFormat="1" ht="51" x14ac:dyDescent="0.25">
      <c r="A90" s="111" t="s">
        <v>129</v>
      </c>
      <c r="B90" s="116" t="s">
        <v>126</v>
      </c>
      <c r="C90" s="122" t="s">
        <v>33</v>
      </c>
      <c r="D90" s="123">
        <v>0</v>
      </c>
      <c r="E90" s="112">
        <f>H90+K90+N90+P90+Q90</f>
        <v>43</v>
      </c>
      <c r="F90" s="123"/>
      <c r="G90" s="123"/>
      <c r="H90" s="123">
        <v>0</v>
      </c>
      <c r="I90" s="122"/>
      <c r="J90" s="118"/>
      <c r="K90" s="112">
        <v>43</v>
      </c>
      <c r="L90" s="112"/>
      <c r="M90" s="113"/>
      <c r="N90" s="112"/>
      <c r="O90" s="112"/>
      <c r="P90" s="113"/>
      <c r="Q90" s="124"/>
      <c r="R90" s="112"/>
      <c r="S90" s="113"/>
      <c r="T90" s="125"/>
      <c r="U90" s="114"/>
    </row>
    <row r="91" spans="1:21" ht="15" customHeight="1" x14ac:dyDescent="0.25">
      <c r="A91" s="137"/>
      <c r="B91" s="140" t="s">
        <v>84</v>
      </c>
      <c r="C91" s="85" t="s">
        <v>20</v>
      </c>
      <c r="D91" s="140" t="s">
        <v>120</v>
      </c>
      <c r="E91" s="34">
        <f>H91+K91+N91+P91+Q91</f>
        <v>6335</v>
      </c>
      <c r="F91" s="34">
        <f t="shared" ref="F91:G91" si="129">F68</f>
        <v>0</v>
      </c>
      <c r="G91" s="34">
        <f t="shared" si="129"/>
        <v>-5930</v>
      </c>
      <c r="H91" s="34">
        <f t="shared" ref="H91:J91" si="130">H68+H82</f>
        <v>0</v>
      </c>
      <c r="I91" s="34">
        <f t="shared" si="130"/>
        <v>0</v>
      </c>
      <c r="J91" s="34">
        <f t="shared" si="130"/>
        <v>0</v>
      </c>
      <c r="K91" s="34">
        <f>K68+K82</f>
        <v>3555</v>
      </c>
      <c r="L91" s="34">
        <f t="shared" ref="L91:Q91" si="131">L68+L82</f>
        <v>0</v>
      </c>
      <c r="M91" s="34">
        <f t="shared" si="131"/>
        <v>0</v>
      </c>
      <c r="N91" s="34">
        <f t="shared" si="131"/>
        <v>2100</v>
      </c>
      <c r="O91" s="34">
        <f t="shared" si="131"/>
        <v>0</v>
      </c>
      <c r="P91" s="34">
        <f t="shared" si="131"/>
        <v>0</v>
      </c>
      <c r="Q91" s="34">
        <f t="shared" si="131"/>
        <v>680</v>
      </c>
      <c r="R91" s="34">
        <f>R67</f>
        <v>0</v>
      </c>
      <c r="S91" s="35">
        <f t="shared" ref="S91" si="132">SUM(S92:S94)</f>
        <v>0</v>
      </c>
      <c r="T91" s="142"/>
      <c r="U91" s="145"/>
    </row>
    <row r="92" spans="1:21" ht="18" customHeight="1" x14ac:dyDescent="0.25">
      <c r="A92" s="138"/>
      <c r="B92" s="140"/>
      <c r="C92" s="65" t="s">
        <v>45</v>
      </c>
      <c r="D92" s="140"/>
      <c r="E92" s="34">
        <f>H92+K92+N92+P92+Q92</f>
        <v>1132.4000000000001</v>
      </c>
      <c r="F92" s="34">
        <f t="shared" ref="F92:G92" si="133">F69</f>
        <v>0</v>
      </c>
      <c r="G92" s="34">
        <f t="shared" si="133"/>
        <v>-1100</v>
      </c>
      <c r="H92" s="34">
        <v>0</v>
      </c>
      <c r="I92" s="34">
        <f t="shared" ref="I92:J92" ca="1" si="134">I69+I83</f>
        <v>315</v>
      </c>
      <c r="J92" s="34">
        <f t="shared" ca="1" si="134"/>
        <v>315</v>
      </c>
      <c r="K92" s="34">
        <f t="shared" ref="K92:Q94" si="135">K69+K83</f>
        <v>284.39999999999998</v>
      </c>
      <c r="L92" s="34">
        <f t="shared" si="135"/>
        <v>0</v>
      </c>
      <c r="M92" s="34">
        <f t="shared" si="135"/>
        <v>0</v>
      </c>
      <c r="N92" s="34">
        <f t="shared" si="135"/>
        <v>168</v>
      </c>
      <c r="O92" s="34">
        <f t="shared" si="135"/>
        <v>0</v>
      </c>
      <c r="P92" s="34">
        <f t="shared" si="135"/>
        <v>0</v>
      </c>
      <c r="Q92" s="34">
        <f t="shared" si="135"/>
        <v>680</v>
      </c>
      <c r="R92" s="34">
        <f>R68</f>
        <v>0</v>
      </c>
      <c r="S92" s="35">
        <f>S68</f>
        <v>0</v>
      </c>
      <c r="T92" s="143"/>
      <c r="U92" s="145"/>
    </row>
    <row r="93" spans="1:21" ht="18.75" customHeight="1" x14ac:dyDescent="0.25">
      <c r="A93" s="138"/>
      <c r="B93" s="140"/>
      <c r="C93" s="65" t="s">
        <v>82</v>
      </c>
      <c r="D93" s="140"/>
      <c r="E93" s="34">
        <f t="shared" ref="E93:G93" si="136">E70</f>
        <v>0</v>
      </c>
      <c r="F93" s="34">
        <f t="shared" si="136"/>
        <v>0</v>
      </c>
      <c r="G93" s="34">
        <f t="shared" si="136"/>
        <v>0</v>
      </c>
      <c r="H93" s="34">
        <v>0</v>
      </c>
      <c r="I93" s="34">
        <f t="shared" ref="I93:J93" ca="1" si="137">I70+I84</f>
        <v>0</v>
      </c>
      <c r="J93" s="34">
        <f t="shared" ca="1" si="137"/>
        <v>0</v>
      </c>
      <c r="K93" s="34">
        <f t="shared" si="135"/>
        <v>0</v>
      </c>
      <c r="L93" s="34">
        <f t="shared" si="135"/>
        <v>0</v>
      </c>
      <c r="M93" s="34">
        <f t="shared" si="135"/>
        <v>0</v>
      </c>
      <c r="N93" s="34">
        <f t="shared" si="135"/>
        <v>0</v>
      </c>
      <c r="O93" s="34">
        <f t="shared" si="135"/>
        <v>0</v>
      </c>
      <c r="P93" s="34">
        <f t="shared" si="135"/>
        <v>0</v>
      </c>
      <c r="Q93" s="34">
        <f t="shared" si="135"/>
        <v>0</v>
      </c>
      <c r="R93" s="34">
        <f>R69</f>
        <v>0</v>
      </c>
      <c r="S93" s="35">
        <f>S69</f>
        <v>0</v>
      </c>
      <c r="T93" s="143"/>
      <c r="U93" s="145"/>
    </row>
    <row r="94" spans="1:21" ht="14.25" customHeight="1" x14ac:dyDescent="0.25">
      <c r="A94" s="139"/>
      <c r="B94" s="141"/>
      <c r="C94" s="65" t="s">
        <v>43</v>
      </c>
      <c r="D94" s="141"/>
      <c r="E94" s="34">
        <f>E85+E71</f>
        <v>5202.6000000000004</v>
      </c>
      <c r="F94" s="34">
        <f t="shared" ref="F94:G94" si="138">F71</f>
        <v>0</v>
      </c>
      <c r="G94" s="34">
        <f t="shared" si="138"/>
        <v>-4830</v>
      </c>
      <c r="H94" s="34">
        <v>0</v>
      </c>
      <c r="I94" s="34">
        <f t="shared" ref="I94:J94" ca="1" si="139">I71+I85</f>
        <v>3270.6</v>
      </c>
      <c r="J94" s="34">
        <f t="shared" ca="1" si="139"/>
        <v>3270.6</v>
      </c>
      <c r="K94" s="34">
        <f t="shared" si="135"/>
        <v>3270.6</v>
      </c>
      <c r="L94" s="34">
        <f t="shared" si="135"/>
        <v>0</v>
      </c>
      <c r="M94" s="34">
        <f t="shared" si="135"/>
        <v>0</v>
      </c>
      <c r="N94" s="34">
        <f t="shared" si="135"/>
        <v>1932</v>
      </c>
      <c r="O94" s="34">
        <f t="shared" si="135"/>
        <v>0</v>
      </c>
      <c r="P94" s="34">
        <f t="shared" si="135"/>
        <v>0</v>
      </c>
      <c r="Q94" s="34">
        <f t="shared" si="135"/>
        <v>0</v>
      </c>
      <c r="R94" s="34">
        <f>R70</f>
        <v>0</v>
      </c>
      <c r="S94" s="35">
        <f>S70</f>
        <v>0</v>
      </c>
      <c r="T94" s="144"/>
      <c r="U94" s="145"/>
    </row>
  </sheetData>
  <autoFilter ref="A4:U104"/>
  <mergeCells count="109">
    <mergeCell ref="A86:A89"/>
    <mergeCell ref="B86:B89"/>
    <mergeCell ref="D86:D89"/>
    <mergeCell ref="T86:T89"/>
    <mergeCell ref="U86:U89"/>
    <mergeCell ref="A77:A80"/>
    <mergeCell ref="B77:B80"/>
    <mergeCell ref="D77:D80"/>
    <mergeCell ref="T77:T80"/>
    <mergeCell ref="U77:U80"/>
    <mergeCell ref="A82:A85"/>
    <mergeCell ref="B82:B85"/>
    <mergeCell ref="D82:D85"/>
    <mergeCell ref="T82:T85"/>
    <mergeCell ref="U82:U85"/>
    <mergeCell ref="B67:U67"/>
    <mergeCell ref="A68:A71"/>
    <mergeCell ref="B68:B71"/>
    <mergeCell ref="T15:T18"/>
    <mergeCell ref="U15:U18"/>
    <mergeCell ref="A63:A66"/>
    <mergeCell ref="B63:B66"/>
    <mergeCell ref="D63:D66"/>
    <mergeCell ref="T63:T66"/>
    <mergeCell ref="U63:U66"/>
    <mergeCell ref="A58:A61"/>
    <mergeCell ref="B58:B61"/>
    <mergeCell ref="D58:D61"/>
    <mergeCell ref="T58:T61"/>
    <mergeCell ref="U58:U61"/>
    <mergeCell ref="D30:D33"/>
    <mergeCell ref="T30:T33"/>
    <mergeCell ref="U30:U33"/>
    <mergeCell ref="A26:A29"/>
    <mergeCell ref="B26:B29"/>
    <mergeCell ref="D26:D29"/>
    <mergeCell ref="T26:T29"/>
    <mergeCell ref="U26:U29"/>
    <mergeCell ref="A39:A42"/>
    <mergeCell ref="B39:B42"/>
    <mergeCell ref="D39:D42"/>
    <mergeCell ref="T39:T42"/>
    <mergeCell ref="U39:U42"/>
    <mergeCell ref="A49:A52"/>
    <mergeCell ref="B49:B52"/>
    <mergeCell ref="D49:D52"/>
    <mergeCell ref="T49:T52"/>
    <mergeCell ref="U49:U52"/>
    <mergeCell ref="A35:A38"/>
    <mergeCell ref="B35:B38"/>
    <mergeCell ref="D35:D38"/>
    <mergeCell ref="T35:T38"/>
    <mergeCell ref="U35:U38"/>
    <mergeCell ref="A11:A14"/>
    <mergeCell ref="B11:B14"/>
    <mergeCell ref="D11:D14"/>
    <mergeCell ref="T11:T14"/>
    <mergeCell ref="U11:U14"/>
    <mergeCell ref="A20:A23"/>
    <mergeCell ref="B20:B23"/>
    <mergeCell ref="D20:D23"/>
    <mergeCell ref="T20:T23"/>
    <mergeCell ref="U20:U23"/>
    <mergeCell ref="A24:A25"/>
    <mergeCell ref="A15:A18"/>
    <mergeCell ref="B15:B18"/>
    <mergeCell ref="D15:D18"/>
    <mergeCell ref="A30:A33"/>
    <mergeCell ref="B30:B33"/>
    <mergeCell ref="B10:T10"/>
    <mergeCell ref="A1:U1"/>
    <mergeCell ref="A2:A3"/>
    <mergeCell ref="B2:B3"/>
    <mergeCell ref="C2:C3"/>
    <mergeCell ref="D2:D3"/>
    <mergeCell ref="E2:E3"/>
    <mergeCell ref="F2:F3"/>
    <mergeCell ref="H2:Q2"/>
    <mergeCell ref="T2:T3"/>
    <mergeCell ref="U2:U3"/>
    <mergeCell ref="A6:A9"/>
    <mergeCell ref="B6:B9"/>
    <mergeCell ref="D6:D9"/>
    <mergeCell ref="T6:T9"/>
    <mergeCell ref="U6:U9"/>
    <mergeCell ref="A91:A94"/>
    <mergeCell ref="B91:B94"/>
    <mergeCell ref="D91:D94"/>
    <mergeCell ref="T91:T94"/>
    <mergeCell ref="U91:U94"/>
    <mergeCell ref="A44:A47"/>
    <mergeCell ref="B44:B47"/>
    <mergeCell ref="D44:D47"/>
    <mergeCell ref="T44:T47"/>
    <mergeCell ref="U44:U47"/>
    <mergeCell ref="D68:D71"/>
    <mergeCell ref="T68:T71"/>
    <mergeCell ref="U68:U71"/>
    <mergeCell ref="A72:A75"/>
    <mergeCell ref="B72:B75"/>
    <mergeCell ref="D72:D75"/>
    <mergeCell ref="T72:T75"/>
    <mergeCell ref="U72:U75"/>
    <mergeCell ref="U54:U57"/>
    <mergeCell ref="B53:T53"/>
    <mergeCell ref="A54:A57"/>
    <mergeCell ref="B54:B57"/>
    <mergeCell ref="D54:D57"/>
    <mergeCell ref="T54:T57"/>
  </mergeCells>
  <pageMargins left="0" right="0" top="0" bottom="0" header="0" footer="0"/>
  <pageSetup paperSize="9" scale="80" fitToHeight="6" orientation="landscape" r:id="rId1"/>
  <rowBreaks count="2" manualBreakCount="2">
    <brk id="34" max="20" man="1"/>
    <brk id="71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topLeftCell="A4" zoomScale="80" zoomScaleNormal="100" zoomScaleSheetLayoutView="80" workbookViewId="0">
      <selection activeCell="C22" sqref="C22"/>
    </sheetView>
  </sheetViews>
  <sheetFormatPr defaultRowHeight="15" x14ac:dyDescent="0.25"/>
  <cols>
    <col min="1" max="1" width="7.140625" style="46" customWidth="1"/>
    <col min="2" max="2" width="62.42578125" style="46" customWidth="1"/>
    <col min="3" max="3" width="66" style="46" customWidth="1"/>
    <col min="4" max="4" width="10.5703125" customWidth="1"/>
    <col min="5" max="5" width="10.85546875" customWidth="1"/>
    <col min="6" max="6" width="10.5703125" customWidth="1"/>
    <col min="7" max="7" width="9.5703125" customWidth="1"/>
  </cols>
  <sheetData>
    <row r="1" spans="1:7" x14ac:dyDescent="0.25">
      <c r="A1" s="45"/>
      <c r="B1" s="45"/>
      <c r="C1" s="195" t="s">
        <v>67</v>
      </c>
      <c r="D1" s="195"/>
      <c r="E1" s="195"/>
      <c r="F1" s="195"/>
      <c r="G1" s="195"/>
    </row>
    <row r="2" spans="1:7" ht="3" customHeight="1" x14ac:dyDescent="0.25">
      <c r="A2" s="47"/>
      <c r="D2" s="46"/>
      <c r="E2" s="46"/>
      <c r="F2" s="46"/>
      <c r="G2" s="46"/>
    </row>
    <row r="3" spans="1:7" ht="15.75" x14ac:dyDescent="0.25">
      <c r="A3" s="196" t="s">
        <v>46</v>
      </c>
      <c r="B3" s="196"/>
      <c r="C3" s="196"/>
      <c r="D3" s="196"/>
      <c r="E3" s="196"/>
      <c r="F3" s="196"/>
      <c r="G3" s="196"/>
    </row>
    <row r="4" spans="1:7" ht="15.75" x14ac:dyDescent="0.25">
      <c r="A4" s="197" t="s">
        <v>47</v>
      </c>
      <c r="B4" s="197"/>
      <c r="C4" s="197"/>
      <c r="D4" s="197"/>
      <c r="E4" s="197"/>
      <c r="F4" s="197"/>
      <c r="G4" s="197"/>
    </row>
    <row r="5" spans="1:7" ht="15.75" x14ac:dyDescent="0.25">
      <c r="A5" s="197" t="s">
        <v>65</v>
      </c>
      <c r="B5" s="197"/>
      <c r="C5" s="197"/>
      <c r="D5" s="197"/>
      <c r="E5" s="197"/>
      <c r="F5" s="197"/>
      <c r="G5" s="197"/>
    </row>
    <row r="6" spans="1:7" x14ac:dyDescent="0.25">
      <c r="A6" s="198" t="s">
        <v>48</v>
      </c>
      <c r="B6" s="198"/>
      <c r="C6" s="198"/>
      <c r="D6" s="198"/>
      <c r="E6" s="198"/>
      <c r="F6" s="198"/>
      <c r="G6" s="198"/>
    </row>
    <row r="7" spans="1:7" ht="23.25" customHeight="1" x14ac:dyDescent="0.25">
      <c r="A7" s="199" t="s">
        <v>49</v>
      </c>
      <c r="B7" s="199" t="s">
        <v>50</v>
      </c>
      <c r="C7" s="199" t="s">
        <v>51</v>
      </c>
      <c r="D7" s="199" t="s">
        <v>6</v>
      </c>
      <c r="E7" s="201" t="s">
        <v>52</v>
      </c>
      <c r="F7" s="201"/>
      <c r="G7" s="201"/>
    </row>
    <row r="8" spans="1:7" ht="25.5" x14ac:dyDescent="0.25">
      <c r="A8" s="199"/>
      <c r="B8" s="199"/>
      <c r="C8" s="199"/>
      <c r="D8" s="200"/>
      <c r="E8" s="48" t="s">
        <v>53</v>
      </c>
      <c r="F8" s="48" t="s">
        <v>54</v>
      </c>
      <c r="G8" s="48" t="s">
        <v>78</v>
      </c>
    </row>
    <row r="9" spans="1:7" x14ac:dyDescent="0.25">
      <c r="A9" s="48">
        <v>1</v>
      </c>
      <c r="B9" s="48">
        <v>2</v>
      </c>
      <c r="C9" s="48">
        <v>3</v>
      </c>
      <c r="D9" s="70">
        <v>4</v>
      </c>
      <c r="E9" s="70">
        <v>5</v>
      </c>
      <c r="F9" s="70">
        <v>6</v>
      </c>
      <c r="G9" s="70">
        <v>7</v>
      </c>
    </row>
    <row r="10" spans="1:7" x14ac:dyDescent="0.25">
      <c r="A10" s="207" t="s">
        <v>77</v>
      </c>
      <c r="B10" s="207"/>
      <c r="C10" s="207"/>
      <c r="D10" s="207"/>
      <c r="E10" s="207"/>
      <c r="F10" s="207"/>
      <c r="G10" s="207"/>
    </row>
    <row r="11" spans="1:7" ht="41.25" customHeight="1" x14ac:dyDescent="0.25">
      <c r="A11" s="49">
        <v>1</v>
      </c>
      <c r="B11" s="49" t="s">
        <v>55</v>
      </c>
      <c r="C11" s="49"/>
      <c r="D11" s="75">
        <f>SUM(E11:G11)</f>
        <v>0</v>
      </c>
      <c r="E11" s="75">
        <f>E12</f>
        <v>0</v>
      </c>
      <c r="F11" s="75">
        <f>F12</f>
        <v>0</v>
      </c>
      <c r="G11" s="75">
        <v>0</v>
      </c>
    </row>
    <row r="12" spans="1:7" ht="30.75" customHeight="1" x14ac:dyDescent="0.25">
      <c r="A12" s="59" t="s">
        <v>25</v>
      </c>
      <c r="B12" s="60" t="s">
        <v>56</v>
      </c>
      <c r="C12" s="50"/>
      <c r="D12" s="74">
        <f>SUM(E12:G12)</f>
        <v>0</v>
      </c>
      <c r="E12" s="74">
        <v>0</v>
      </c>
      <c r="F12" s="74">
        <v>0</v>
      </c>
      <c r="G12" s="74">
        <v>0</v>
      </c>
    </row>
    <row r="13" spans="1:7" ht="42" customHeight="1" x14ac:dyDescent="0.25">
      <c r="A13" s="51">
        <v>2</v>
      </c>
      <c r="B13" s="52" t="s">
        <v>57</v>
      </c>
      <c r="C13" s="50"/>
      <c r="D13" s="75">
        <f>SUM(E13:G13)</f>
        <v>1101</v>
      </c>
      <c r="E13" s="75">
        <v>750</v>
      </c>
      <c r="F13" s="75">
        <v>351</v>
      </c>
      <c r="G13" s="75">
        <v>0</v>
      </c>
    </row>
    <row r="14" spans="1:7" ht="94.5" customHeight="1" x14ac:dyDescent="0.25">
      <c r="A14" s="53" t="s">
        <v>30</v>
      </c>
      <c r="B14" s="54" t="s">
        <v>58</v>
      </c>
      <c r="C14" s="50" t="s">
        <v>111</v>
      </c>
      <c r="D14" s="74">
        <f>SUM(E14:G14)</f>
        <v>1101</v>
      </c>
      <c r="E14" s="74">
        <v>750</v>
      </c>
      <c r="F14" s="74">
        <v>351</v>
      </c>
      <c r="G14" s="74">
        <v>0</v>
      </c>
    </row>
    <row r="15" spans="1:7" ht="56.25" customHeight="1" x14ac:dyDescent="0.25">
      <c r="A15" s="68">
        <v>3</v>
      </c>
      <c r="B15" s="69" t="s">
        <v>89</v>
      </c>
      <c r="C15" s="50"/>
      <c r="D15" s="75">
        <f>D16+D17</f>
        <v>0</v>
      </c>
      <c r="E15" s="75">
        <f>E16+E17</f>
        <v>0</v>
      </c>
      <c r="F15" s="75">
        <f>F16+F17</f>
        <v>0</v>
      </c>
      <c r="G15" s="75">
        <f>G16+G17</f>
        <v>0</v>
      </c>
    </row>
    <row r="16" spans="1:7" ht="41.25" customHeight="1" x14ac:dyDescent="0.25">
      <c r="A16" s="53" t="s">
        <v>80</v>
      </c>
      <c r="B16" s="54" t="s">
        <v>88</v>
      </c>
      <c r="C16" s="50" t="s">
        <v>79</v>
      </c>
      <c r="D16" s="74">
        <f>E16+F16+G16</f>
        <v>0</v>
      </c>
      <c r="E16" s="74">
        <v>0</v>
      </c>
      <c r="F16" s="74">
        <v>0</v>
      </c>
      <c r="G16" s="74">
        <v>0</v>
      </c>
    </row>
    <row r="17" spans="1:7" ht="43.5" customHeight="1" x14ac:dyDescent="0.25">
      <c r="A17" s="53" t="s">
        <v>90</v>
      </c>
      <c r="B17" s="89" t="s">
        <v>91</v>
      </c>
      <c r="C17" s="50" t="s">
        <v>97</v>
      </c>
      <c r="D17" s="74">
        <f>E17+F17+G17</f>
        <v>0</v>
      </c>
      <c r="E17" s="74">
        <v>0</v>
      </c>
      <c r="F17" s="74">
        <v>0</v>
      </c>
      <c r="G17" s="74">
        <v>0</v>
      </c>
    </row>
    <row r="18" spans="1:7" x14ac:dyDescent="0.25">
      <c r="A18" s="203" t="s">
        <v>63</v>
      </c>
      <c r="B18" s="203"/>
      <c r="C18" s="203"/>
      <c r="D18" s="75">
        <f>D15+D13+D11</f>
        <v>1101</v>
      </c>
      <c r="E18" s="75">
        <f>E15+E13+E11</f>
        <v>750</v>
      </c>
      <c r="F18" s="75">
        <f>F15+F13+F11</f>
        <v>351</v>
      </c>
      <c r="G18" s="75">
        <f>G15+G13+G11</f>
        <v>0</v>
      </c>
    </row>
    <row r="19" spans="1:7" x14ac:dyDescent="0.25">
      <c r="A19" s="207" t="s">
        <v>95</v>
      </c>
      <c r="B19" s="207"/>
      <c r="C19" s="207"/>
      <c r="D19" s="207"/>
      <c r="E19" s="207"/>
      <c r="F19" s="207"/>
      <c r="G19" s="207"/>
    </row>
    <row r="20" spans="1:7" ht="38.25" x14ac:dyDescent="0.25">
      <c r="A20" s="71">
        <v>1</v>
      </c>
      <c r="B20" s="72" t="s">
        <v>59</v>
      </c>
      <c r="C20" s="73" t="s">
        <v>60</v>
      </c>
      <c r="D20" s="77">
        <f>E20+F20+G20</f>
        <v>16200.7</v>
      </c>
      <c r="E20" s="77">
        <f>E21+E22+E23</f>
        <v>4615.7</v>
      </c>
      <c r="F20" s="77">
        <f>F21+F22+F23</f>
        <v>0</v>
      </c>
      <c r="G20" s="77">
        <f>G21+G22+G23</f>
        <v>11585</v>
      </c>
    </row>
    <row r="21" spans="1:7" ht="91.5" customHeight="1" x14ac:dyDescent="0.25">
      <c r="A21" s="208">
        <v>1.1000000000000001</v>
      </c>
      <c r="B21" s="211" t="s">
        <v>61</v>
      </c>
      <c r="C21" s="48" t="s">
        <v>62</v>
      </c>
      <c r="D21" s="76">
        <f>SUM(E21:G21)</f>
        <v>15771</v>
      </c>
      <c r="E21" s="76">
        <v>4186</v>
      </c>
      <c r="F21" s="76">
        <v>0</v>
      </c>
      <c r="G21" s="76">
        <v>11585</v>
      </c>
    </row>
    <row r="22" spans="1:7" ht="39.75" customHeight="1" x14ac:dyDescent="0.25">
      <c r="A22" s="209"/>
      <c r="B22" s="212"/>
      <c r="C22" s="61" t="s">
        <v>73</v>
      </c>
      <c r="D22" s="76">
        <f>SUM(E22:G22)</f>
        <v>129.69999999999999</v>
      </c>
      <c r="E22" s="76">
        <v>129.69999999999999</v>
      </c>
      <c r="F22" s="76">
        <v>0</v>
      </c>
      <c r="G22" s="76">
        <v>0</v>
      </c>
    </row>
    <row r="23" spans="1:7" ht="25.5" x14ac:dyDescent="0.25">
      <c r="A23" s="210"/>
      <c r="B23" s="213"/>
      <c r="C23" s="55" t="s">
        <v>113</v>
      </c>
      <c r="D23" s="74">
        <f>SUM(E23:G23)</f>
        <v>300</v>
      </c>
      <c r="E23" s="74">
        <v>300</v>
      </c>
      <c r="F23" s="76">
        <v>0</v>
      </c>
      <c r="G23" s="76">
        <v>0</v>
      </c>
    </row>
    <row r="24" spans="1:7" x14ac:dyDescent="0.25">
      <c r="A24" s="202" t="s">
        <v>63</v>
      </c>
      <c r="B24" s="202"/>
      <c r="C24" s="202"/>
      <c r="D24" s="77">
        <f>D20</f>
        <v>16200.7</v>
      </c>
      <c r="E24" s="77">
        <f>E20</f>
        <v>4615.7</v>
      </c>
      <c r="F24" s="77">
        <f>F20</f>
        <v>0</v>
      </c>
      <c r="G24" s="77">
        <f>G20</f>
        <v>11585</v>
      </c>
    </row>
    <row r="25" spans="1:7" x14ac:dyDescent="0.25">
      <c r="A25" s="214" t="s">
        <v>96</v>
      </c>
      <c r="B25" s="215"/>
      <c r="C25" s="215"/>
      <c r="D25" s="215"/>
      <c r="E25" s="215"/>
      <c r="F25" s="215"/>
      <c r="G25" s="216"/>
    </row>
    <row r="26" spans="1:7" ht="53.25" customHeight="1" x14ac:dyDescent="0.25">
      <c r="A26" s="71">
        <v>1</v>
      </c>
      <c r="B26" s="79" t="s">
        <v>75</v>
      </c>
      <c r="C26" s="73" t="s">
        <v>60</v>
      </c>
      <c r="D26" s="75">
        <f>E26+F26+G26</f>
        <v>0</v>
      </c>
      <c r="E26" s="75">
        <f>E27</f>
        <v>0</v>
      </c>
      <c r="F26" s="75">
        <f>F27</f>
        <v>0</v>
      </c>
      <c r="G26" s="75">
        <f>G27</f>
        <v>0</v>
      </c>
    </row>
    <row r="27" spans="1:7" ht="28.5" customHeight="1" x14ac:dyDescent="0.25">
      <c r="A27" s="66" t="s">
        <v>25</v>
      </c>
      <c r="B27" s="67" t="s">
        <v>76</v>
      </c>
      <c r="C27" s="48" t="s">
        <v>74</v>
      </c>
      <c r="D27" s="74">
        <f>SUM(E27:G27)</f>
        <v>0</v>
      </c>
      <c r="E27" s="74">
        <v>0</v>
      </c>
      <c r="F27" s="74">
        <v>0</v>
      </c>
      <c r="G27" s="74">
        <v>0</v>
      </c>
    </row>
    <row r="28" spans="1:7" x14ac:dyDescent="0.25">
      <c r="A28" s="203" t="s">
        <v>63</v>
      </c>
      <c r="B28" s="203"/>
      <c r="C28" s="203"/>
      <c r="D28" s="75">
        <f>D26</f>
        <v>0</v>
      </c>
      <c r="E28" s="75">
        <f>E26</f>
        <v>0</v>
      </c>
      <c r="F28" s="75">
        <f>F26</f>
        <v>0</v>
      </c>
      <c r="G28" s="75">
        <f>G26</f>
        <v>0</v>
      </c>
    </row>
    <row r="29" spans="1:7" ht="15.75" x14ac:dyDescent="0.25">
      <c r="A29" s="204" t="s">
        <v>64</v>
      </c>
      <c r="B29" s="205"/>
      <c r="C29" s="206"/>
      <c r="D29" s="75">
        <f>D28+D24+D18</f>
        <v>17301.7</v>
      </c>
      <c r="E29" s="75">
        <f>E28+E24+E18</f>
        <v>5365.7</v>
      </c>
      <c r="F29" s="75">
        <f>F28+F24+F18</f>
        <v>351</v>
      </c>
      <c r="G29" s="75">
        <f>G28+G24+G18</f>
        <v>11585</v>
      </c>
    </row>
    <row r="30" spans="1:7" ht="15.75" x14ac:dyDescent="0.25">
      <c r="A30" s="56"/>
      <c r="B30" s="56"/>
      <c r="C30" s="56"/>
    </row>
    <row r="31" spans="1:7" x14ac:dyDescent="0.25">
      <c r="A31" s="57"/>
      <c r="B31" s="57"/>
      <c r="C31" s="57"/>
    </row>
    <row r="32" spans="1:7" x14ac:dyDescent="0.25">
      <c r="A32" s="58"/>
    </row>
    <row r="33" spans="1:1" customFormat="1" x14ac:dyDescent="0.25">
      <c r="A33" s="58"/>
    </row>
  </sheetData>
  <mergeCells count="19">
    <mergeCell ref="D7:D8"/>
    <mergeCell ref="E7:G7"/>
    <mergeCell ref="A24:C24"/>
    <mergeCell ref="A28:C28"/>
    <mergeCell ref="A29:C29"/>
    <mergeCell ref="A10:G10"/>
    <mergeCell ref="A19:G19"/>
    <mergeCell ref="A7:A8"/>
    <mergeCell ref="B7:B8"/>
    <mergeCell ref="C7:C8"/>
    <mergeCell ref="A18:C18"/>
    <mergeCell ref="A21:A23"/>
    <mergeCell ref="B21:B23"/>
    <mergeCell ref="A25:G25"/>
    <mergeCell ref="C1:G1"/>
    <mergeCell ref="A3:G3"/>
    <mergeCell ref="A4:G4"/>
    <mergeCell ref="A5:G5"/>
    <mergeCell ref="A6:G6"/>
  </mergeCells>
  <pageMargins left="0" right="0" top="0" bottom="0" header="0" footer="0"/>
  <pageSetup paperSize="9" scale="75" orientation="landscape" r:id="rId1"/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topLeftCell="A15" zoomScale="90" zoomScaleNormal="100" zoomScaleSheetLayoutView="90" workbookViewId="0">
      <selection activeCell="E32" sqref="E32"/>
    </sheetView>
  </sheetViews>
  <sheetFormatPr defaultRowHeight="15" x14ac:dyDescent="0.25"/>
  <cols>
    <col min="1" max="1" width="7.140625" style="46" customWidth="1"/>
    <col min="2" max="2" width="62.42578125" style="46" customWidth="1"/>
    <col min="3" max="3" width="66" style="46" customWidth="1"/>
    <col min="4" max="4" width="10.5703125" customWidth="1"/>
    <col min="5" max="5" width="10.85546875" customWidth="1"/>
    <col min="6" max="6" width="10.5703125" customWidth="1"/>
    <col min="7" max="7" width="9.5703125" customWidth="1"/>
  </cols>
  <sheetData>
    <row r="1" spans="1:7" x14ac:dyDescent="0.25">
      <c r="A1" s="45"/>
      <c r="B1" s="45"/>
      <c r="C1" s="195" t="s">
        <v>109</v>
      </c>
      <c r="D1" s="195"/>
      <c r="E1" s="195"/>
      <c r="F1" s="195"/>
      <c r="G1" s="195"/>
    </row>
    <row r="2" spans="1:7" ht="3" customHeight="1" x14ac:dyDescent="0.25">
      <c r="A2" s="47"/>
      <c r="D2" s="46"/>
      <c r="E2" s="46"/>
      <c r="F2" s="46"/>
      <c r="G2" s="46"/>
    </row>
    <row r="3" spans="1:7" ht="15.75" x14ac:dyDescent="0.25">
      <c r="A3" s="196" t="s">
        <v>46</v>
      </c>
      <c r="B3" s="196"/>
      <c r="C3" s="196"/>
      <c r="D3" s="196"/>
      <c r="E3" s="196"/>
      <c r="F3" s="196"/>
      <c r="G3" s="196"/>
    </row>
    <row r="4" spans="1:7" ht="15.75" x14ac:dyDescent="0.25">
      <c r="A4" s="197" t="s">
        <v>47</v>
      </c>
      <c r="B4" s="197"/>
      <c r="C4" s="197"/>
      <c r="D4" s="197"/>
      <c r="E4" s="197"/>
      <c r="F4" s="197"/>
      <c r="G4" s="197"/>
    </row>
    <row r="5" spans="1:7" ht="15.75" x14ac:dyDescent="0.25">
      <c r="A5" s="197" t="s">
        <v>108</v>
      </c>
      <c r="B5" s="197"/>
      <c r="C5" s="197"/>
      <c r="D5" s="197"/>
      <c r="E5" s="197"/>
      <c r="F5" s="197"/>
      <c r="G5" s="197"/>
    </row>
    <row r="6" spans="1:7" x14ac:dyDescent="0.25">
      <c r="A6" s="198" t="s">
        <v>48</v>
      </c>
      <c r="B6" s="198"/>
      <c r="C6" s="198"/>
      <c r="D6" s="198"/>
      <c r="E6" s="198"/>
      <c r="F6" s="198"/>
      <c r="G6" s="198"/>
    </row>
    <row r="7" spans="1:7" ht="23.25" customHeight="1" x14ac:dyDescent="0.25">
      <c r="A7" s="199" t="s">
        <v>49</v>
      </c>
      <c r="B7" s="199" t="s">
        <v>50</v>
      </c>
      <c r="C7" s="199" t="s">
        <v>51</v>
      </c>
      <c r="D7" s="199" t="s">
        <v>6</v>
      </c>
      <c r="E7" s="201" t="s">
        <v>52</v>
      </c>
      <c r="F7" s="201"/>
      <c r="G7" s="201"/>
    </row>
    <row r="8" spans="1:7" ht="25.5" x14ac:dyDescent="0.25">
      <c r="A8" s="199"/>
      <c r="B8" s="199"/>
      <c r="C8" s="199"/>
      <c r="D8" s="200"/>
      <c r="E8" s="48" t="s">
        <v>53</v>
      </c>
      <c r="F8" s="48" t="s">
        <v>54</v>
      </c>
      <c r="G8" s="48" t="s">
        <v>78</v>
      </c>
    </row>
    <row r="9" spans="1:7" x14ac:dyDescent="0.25">
      <c r="A9" s="48">
        <v>1</v>
      </c>
      <c r="B9" s="48">
        <v>2</v>
      </c>
      <c r="C9" s="48">
        <v>3</v>
      </c>
      <c r="D9" s="70">
        <v>4</v>
      </c>
      <c r="E9" s="70">
        <v>5</v>
      </c>
      <c r="F9" s="70">
        <v>6</v>
      </c>
      <c r="G9" s="70">
        <v>7</v>
      </c>
    </row>
    <row r="10" spans="1:7" x14ac:dyDescent="0.25">
      <c r="A10" s="207" t="s">
        <v>77</v>
      </c>
      <c r="B10" s="207"/>
      <c r="C10" s="207"/>
      <c r="D10" s="207"/>
      <c r="E10" s="207"/>
      <c r="F10" s="207"/>
      <c r="G10" s="207"/>
    </row>
    <row r="11" spans="1:7" ht="41.25" customHeight="1" x14ac:dyDescent="0.25">
      <c r="A11" s="49">
        <v>1</v>
      </c>
      <c r="B11" s="49" t="s">
        <v>55</v>
      </c>
      <c r="C11" s="49"/>
      <c r="D11" s="75">
        <f t="shared" ref="D11:F11" si="0">D12+D13+D14+D15</f>
        <v>10664</v>
      </c>
      <c r="E11" s="75">
        <f t="shared" si="0"/>
        <v>2494</v>
      </c>
      <c r="F11" s="75">
        <f t="shared" si="0"/>
        <v>170</v>
      </c>
      <c r="G11" s="75">
        <f>G12+G13+G14+G15</f>
        <v>8000</v>
      </c>
    </row>
    <row r="12" spans="1:7" ht="39" customHeight="1" x14ac:dyDescent="0.25">
      <c r="A12" s="227" t="s">
        <v>25</v>
      </c>
      <c r="B12" s="228" t="s">
        <v>107</v>
      </c>
      <c r="C12" s="50" t="s">
        <v>127</v>
      </c>
      <c r="D12" s="74">
        <f>SUM(E12:G12)</f>
        <v>10296</v>
      </c>
      <c r="E12" s="127">
        <v>2296</v>
      </c>
      <c r="F12" s="74">
        <v>0</v>
      </c>
      <c r="G12" s="127">
        <v>8000</v>
      </c>
    </row>
    <row r="13" spans="1:7" ht="36.75" customHeight="1" x14ac:dyDescent="0.25">
      <c r="A13" s="227"/>
      <c r="B13" s="229"/>
      <c r="C13" s="50" t="s">
        <v>100</v>
      </c>
      <c r="D13" s="127">
        <f>E13+F13+G13</f>
        <v>170</v>
      </c>
      <c r="E13" s="135">
        <v>0</v>
      </c>
      <c r="F13" s="128">
        <v>170</v>
      </c>
      <c r="G13" s="127">
        <v>0</v>
      </c>
    </row>
    <row r="14" spans="1:7" ht="36.75" customHeight="1" x14ac:dyDescent="0.25">
      <c r="A14" s="227"/>
      <c r="B14" s="230"/>
      <c r="C14" s="50" t="s">
        <v>116</v>
      </c>
      <c r="D14" s="74">
        <f>E14+F14+G14</f>
        <v>0</v>
      </c>
      <c r="E14" s="136">
        <v>0</v>
      </c>
      <c r="F14" s="74">
        <v>0</v>
      </c>
      <c r="G14" s="74">
        <v>0</v>
      </c>
    </row>
    <row r="15" spans="1:7" ht="30.75" customHeight="1" x14ac:dyDescent="0.25">
      <c r="A15" s="59" t="s">
        <v>101</v>
      </c>
      <c r="B15" s="60" t="s">
        <v>56</v>
      </c>
      <c r="C15" s="50" t="s">
        <v>114</v>
      </c>
      <c r="D15" s="74">
        <f>SUM(E15:G15)</f>
        <v>198</v>
      </c>
      <c r="E15" s="74">
        <v>198</v>
      </c>
      <c r="F15" s="74">
        <v>0</v>
      </c>
      <c r="G15" s="74">
        <v>0</v>
      </c>
    </row>
    <row r="16" spans="1:7" ht="42" customHeight="1" x14ac:dyDescent="0.25">
      <c r="A16" s="51">
        <v>2</v>
      </c>
      <c r="B16" s="52" t="s">
        <v>57</v>
      </c>
      <c r="C16" s="50"/>
      <c r="D16" s="75">
        <f>SUM(E16:G16)</f>
        <v>2926.7</v>
      </c>
      <c r="E16" s="75">
        <f>E17+E18</f>
        <v>2926.7</v>
      </c>
      <c r="F16" s="75">
        <f t="shared" ref="F16:G16" si="1">F17+F18</f>
        <v>0</v>
      </c>
      <c r="G16" s="75">
        <f t="shared" si="1"/>
        <v>0</v>
      </c>
    </row>
    <row r="17" spans="1:7" ht="24" customHeight="1" x14ac:dyDescent="0.25">
      <c r="A17" s="222" t="s">
        <v>30</v>
      </c>
      <c r="B17" s="220" t="s">
        <v>58</v>
      </c>
      <c r="C17" s="50" t="s">
        <v>102</v>
      </c>
      <c r="D17" s="74">
        <f>SUM(E17:G17)</f>
        <v>2356.4</v>
      </c>
      <c r="E17" s="74">
        <v>2356.4</v>
      </c>
      <c r="F17" s="74">
        <v>0</v>
      </c>
      <c r="G17" s="74">
        <v>0</v>
      </c>
    </row>
    <row r="18" spans="1:7" ht="28.5" customHeight="1" x14ac:dyDescent="0.25">
      <c r="A18" s="223"/>
      <c r="B18" s="221"/>
      <c r="C18" s="50" t="s">
        <v>115</v>
      </c>
      <c r="D18" s="74">
        <f>SUM(E18:G18)</f>
        <v>570.29999999999995</v>
      </c>
      <c r="E18" s="74">
        <v>570.29999999999995</v>
      </c>
      <c r="F18" s="74">
        <v>0</v>
      </c>
      <c r="G18" s="74">
        <v>0</v>
      </c>
    </row>
    <row r="19" spans="1:7" ht="56.25" customHeight="1" x14ac:dyDescent="0.25">
      <c r="A19" s="68">
        <v>3</v>
      </c>
      <c r="B19" s="69" t="s">
        <v>89</v>
      </c>
      <c r="C19" s="50"/>
      <c r="D19" s="75">
        <f>D20+D21</f>
        <v>0</v>
      </c>
      <c r="E19" s="75">
        <f>E20+E21</f>
        <v>0</v>
      </c>
      <c r="F19" s="75">
        <f>F20+F21</f>
        <v>0</v>
      </c>
      <c r="G19" s="75">
        <f>G20+G21</f>
        <v>0</v>
      </c>
    </row>
    <row r="20" spans="1:7" ht="41.25" customHeight="1" x14ac:dyDescent="0.25">
      <c r="A20" s="53" t="s">
        <v>80</v>
      </c>
      <c r="B20" s="54" t="s">
        <v>88</v>
      </c>
      <c r="C20" s="50" t="s">
        <v>79</v>
      </c>
      <c r="D20" s="74">
        <f>E20+F20+G20</f>
        <v>0</v>
      </c>
      <c r="E20" s="74">
        <v>0</v>
      </c>
      <c r="F20" s="74">
        <v>0</v>
      </c>
      <c r="G20" s="74">
        <v>0</v>
      </c>
    </row>
    <row r="21" spans="1:7" ht="43.5" customHeight="1" x14ac:dyDescent="0.25">
      <c r="A21" s="53" t="s">
        <v>90</v>
      </c>
      <c r="B21" s="89" t="s">
        <v>91</v>
      </c>
      <c r="C21" s="50" t="s">
        <v>97</v>
      </c>
      <c r="D21" s="74">
        <f>E21+F21+G21</f>
        <v>0</v>
      </c>
      <c r="E21" s="74">
        <v>0</v>
      </c>
      <c r="F21" s="74">
        <v>0</v>
      </c>
      <c r="G21" s="74">
        <v>0</v>
      </c>
    </row>
    <row r="22" spans="1:7" x14ac:dyDescent="0.25">
      <c r="A22" s="203" t="s">
        <v>63</v>
      </c>
      <c r="B22" s="203"/>
      <c r="C22" s="203"/>
      <c r="D22" s="75">
        <f>D19+D16+D11</f>
        <v>13590.7</v>
      </c>
      <c r="E22" s="75">
        <f>E16+E11+E19</f>
        <v>5420.7</v>
      </c>
      <c r="F22" s="75">
        <f>F19+F16+F11</f>
        <v>170</v>
      </c>
      <c r="G22" s="75">
        <f>G19+G16+G11</f>
        <v>8000</v>
      </c>
    </row>
    <row r="23" spans="1:7" x14ac:dyDescent="0.25">
      <c r="A23" s="207" t="s">
        <v>95</v>
      </c>
      <c r="B23" s="207"/>
      <c r="C23" s="207"/>
      <c r="D23" s="207"/>
      <c r="E23" s="207"/>
      <c r="F23" s="207"/>
      <c r="G23" s="207"/>
    </row>
    <row r="24" spans="1:7" ht="38.25" x14ac:dyDescent="0.25">
      <c r="A24" s="71">
        <v>1</v>
      </c>
      <c r="B24" s="72" t="s">
        <v>59</v>
      </c>
      <c r="C24" s="73" t="s">
        <v>60</v>
      </c>
      <c r="D24" s="75">
        <f t="shared" ref="D24:F24" si="2">D25+D26+D27</f>
        <v>12259.4</v>
      </c>
      <c r="E24" s="75">
        <f t="shared" si="2"/>
        <v>3884.2000000000003</v>
      </c>
      <c r="F24" s="75">
        <f t="shared" si="2"/>
        <v>0</v>
      </c>
      <c r="G24" s="75">
        <f>G25+G26+G27</f>
        <v>8375.2000000000007</v>
      </c>
    </row>
    <row r="25" spans="1:7" ht="83.25" customHeight="1" x14ac:dyDescent="0.25">
      <c r="A25" s="208">
        <v>1.1000000000000001</v>
      </c>
      <c r="B25" s="224" t="s">
        <v>61</v>
      </c>
      <c r="C25" s="48" t="s">
        <v>62</v>
      </c>
      <c r="D25" s="76">
        <f>SUM(E25:G25)</f>
        <v>11618.5</v>
      </c>
      <c r="E25" s="134">
        <v>3243.3</v>
      </c>
      <c r="F25" s="74">
        <v>0</v>
      </c>
      <c r="G25" s="76">
        <v>8375.2000000000007</v>
      </c>
    </row>
    <row r="26" spans="1:7" ht="38.25" x14ac:dyDescent="0.25">
      <c r="A26" s="209"/>
      <c r="B26" s="225"/>
      <c r="C26" s="61" t="s">
        <v>73</v>
      </c>
      <c r="D26" s="74">
        <f t="shared" ref="D26:D27" si="3">SUM(E26:G26)</f>
        <v>500</v>
      </c>
      <c r="E26" s="74">
        <v>500</v>
      </c>
      <c r="F26" s="74">
        <v>0</v>
      </c>
      <c r="G26" s="74">
        <v>0</v>
      </c>
    </row>
    <row r="27" spans="1:7" ht="25.5" x14ac:dyDescent="0.25">
      <c r="A27" s="210"/>
      <c r="B27" s="226"/>
      <c r="C27" s="55" t="s">
        <v>117</v>
      </c>
      <c r="D27" s="76">
        <f t="shared" si="3"/>
        <v>140.9</v>
      </c>
      <c r="E27" s="76">
        <v>140.9</v>
      </c>
      <c r="F27" s="74">
        <v>0</v>
      </c>
      <c r="G27" s="74">
        <v>0</v>
      </c>
    </row>
    <row r="28" spans="1:7" x14ac:dyDescent="0.25">
      <c r="A28" s="202" t="s">
        <v>63</v>
      </c>
      <c r="B28" s="202"/>
      <c r="C28" s="202"/>
      <c r="D28" s="77">
        <f>D24</f>
        <v>12259.4</v>
      </c>
      <c r="E28" s="77">
        <f>E24</f>
        <v>3884.2000000000003</v>
      </c>
      <c r="F28" s="75">
        <f>F24</f>
        <v>0</v>
      </c>
      <c r="G28" s="77">
        <f>G24</f>
        <v>8375.2000000000007</v>
      </c>
    </row>
    <row r="29" spans="1:7" x14ac:dyDescent="0.25">
      <c r="A29" s="214" t="s">
        <v>96</v>
      </c>
      <c r="B29" s="215"/>
      <c r="C29" s="215"/>
      <c r="D29" s="215"/>
      <c r="E29" s="215"/>
      <c r="F29" s="215"/>
      <c r="G29" s="216"/>
    </row>
    <row r="30" spans="1:7" ht="53.25" customHeight="1" x14ac:dyDescent="0.25">
      <c r="A30" s="71">
        <v>1</v>
      </c>
      <c r="B30" s="79" t="s">
        <v>75</v>
      </c>
      <c r="C30" s="73" t="s">
        <v>60</v>
      </c>
      <c r="D30" s="75">
        <f>D31+D32</f>
        <v>3150</v>
      </c>
      <c r="E30" s="75">
        <f t="shared" ref="E30:G30" si="4">E31+E32</f>
        <v>252</v>
      </c>
      <c r="F30" s="75">
        <f t="shared" si="4"/>
        <v>0</v>
      </c>
      <c r="G30" s="75">
        <f t="shared" si="4"/>
        <v>2898</v>
      </c>
    </row>
    <row r="31" spans="1:7" ht="28.5" customHeight="1" x14ac:dyDescent="0.25">
      <c r="A31" s="66" t="s">
        <v>25</v>
      </c>
      <c r="B31" s="67" t="s">
        <v>76</v>
      </c>
      <c r="C31" s="48" t="s">
        <v>74</v>
      </c>
      <c r="D31" s="74">
        <v>0</v>
      </c>
      <c r="E31" s="74">
        <v>0</v>
      </c>
      <c r="F31" s="74">
        <v>0</v>
      </c>
      <c r="G31" s="74">
        <v>0</v>
      </c>
    </row>
    <row r="32" spans="1:7" ht="28.5" customHeight="1" x14ac:dyDescent="0.25">
      <c r="A32" s="66" t="s">
        <v>101</v>
      </c>
      <c r="B32" s="67" t="s">
        <v>118</v>
      </c>
      <c r="C32" s="48" t="s">
        <v>119</v>
      </c>
      <c r="D32" s="74">
        <f>E32+F32+G32</f>
        <v>3150</v>
      </c>
      <c r="E32" s="136">
        <v>252</v>
      </c>
      <c r="F32" s="74">
        <v>0</v>
      </c>
      <c r="G32" s="74">
        <v>2898</v>
      </c>
    </row>
    <row r="33" spans="1:7" ht="38.25" x14ac:dyDescent="0.25">
      <c r="A33" s="66" t="s">
        <v>29</v>
      </c>
      <c r="B33" s="132" t="s">
        <v>130</v>
      </c>
      <c r="C33" s="116"/>
      <c r="D33" s="75">
        <f>D34</f>
        <v>405</v>
      </c>
      <c r="E33" s="75">
        <f t="shared" ref="E33:G33" si="5">E34</f>
        <v>32.4</v>
      </c>
      <c r="F33" s="75">
        <f t="shared" si="5"/>
        <v>0</v>
      </c>
      <c r="G33" s="75">
        <f t="shared" si="5"/>
        <v>372.6</v>
      </c>
    </row>
    <row r="34" spans="1:7" ht="39" x14ac:dyDescent="0.25">
      <c r="A34" s="66" t="s">
        <v>30</v>
      </c>
      <c r="B34" s="103" t="s">
        <v>121</v>
      </c>
      <c r="C34" s="101" t="s">
        <v>122</v>
      </c>
      <c r="D34" s="74">
        <f>E34+F34+G34</f>
        <v>405</v>
      </c>
      <c r="E34" s="129">
        <v>32.4</v>
      </c>
      <c r="F34" s="102">
        <v>0</v>
      </c>
      <c r="G34" s="102">
        <v>372.6</v>
      </c>
    </row>
    <row r="35" spans="1:7" ht="15" customHeight="1" x14ac:dyDescent="0.25">
      <c r="A35" s="217" t="s">
        <v>63</v>
      </c>
      <c r="B35" s="218"/>
      <c r="C35" s="219"/>
      <c r="D35" s="75">
        <f>D30+D33</f>
        <v>3555</v>
      </c>
      <c r="E35" s="75">
        <f t="shared" ref="E35:G35" si="6">E30+E33</f>
        <v>284.39999999999998</v>
      </c>
      <c r="F35" s="75">
        <f t="shared" si="6"/>
        <v>0</v>
      </c>
      <c r="G35" s="75">
        <f t="shared" si="6"/>
        <v>3270.6</v>
      </c>
    </row>
    <row r="36" spans="1:7" ht="15.75" x14ac:dyDescent="0.25">
      <c r="A36" s="204" t="s">
        <v>64</v>
      </c>
      <c r="B36" s="205"/>
      <c r="C36" s="206"/>
      <c r="D36" s="75">
        <f>D35+D28+D22</f>
        <v>29405.1</v>
      </c>
      <c r="E36" s="75">
        <f>E35+E28+E22</f>
        <v>9589.2999999999993</v>
      </c>
      <c r="F36" s="75">
        <f>F35+F28+F22</f>
        <v>170</v>
      </c>
      <c r="G36" s="75">
        <f>G35+G28+G22</f>
        <v>19645.800000000003</v>
      </c>
    </row>
    <row r="37" spans="1:7" ht="15.75" x14ac:dyDescent="0.25">
      <c r="A37" s="56"/>
      <c r="B37" s="56"/>
      <c r="C37" s="56"/>
    </row>
    <row r="38" spans="1:7" x14ac:dyDescent="0.25">
      <c r="A38" s="57"/>
      <c r="B38" s="57"/>
      <c r="C38" s="57"/>
    </row>
    <row r="39" spans="1:7" x14ac:dyDescent="0.25">
      <c r="A39" s="58"/>
    </row>
    <row r="40" spans="1:7" x14ac:dyDescent="0.25">
      <c r="A40" s="58"/>
      <c r="B40"/>
      <c r="C40"/>
    </row>
  </sheetData>
  <mergeCells count="23">
    <mergeCell ref="D7:D8"/>
    <mergeCell ref="E7:G7"/>
    <mergeCell ref="C1:G1"/>
    <mergeCell ref="A3:G3"/>
    <mergeCell ref="A4:G4"/>
    <mergeCell ref="A5:G5"/>
    <mergeCell ref="A6:G6"/>
    <mergeCell ref="A7:A8"/>
    <mergeCell ref="B7:B8"/>
    <mergeCell ref="C7:C8"/>
    <mergeCell ref="A29:G29"/>
    <mergeCell ref="A35:C35"/>
    <mergeCell ref="A36:C36"/>
    <mergeCell ref="A10:G10"/>
    <mergeCell ref="A22:C22"/>
    <mergeCell ref="A23:G23"/>
    <mergeCell ref="A28:C28"/>
    <mergeCell ref="B17:B18"/>
    <mergeCell ref="A17:A18"/>
    <mergeCell ref="B25:B27"/>
    <mergeCell ref="A25:A27"/>
    <mergeCell ref="A12:A14"/>
    <mergeCell ref="B12:B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ЖКХ</vt:lpstr>
      <vt:lpstr>2020</vt:lpstr>
      <vt:lpstr>2021</vt:lpstr>
      <vt:lpstr>'2020'!Область_печати</vt:lpstr>
      <vt:lpstr>ЖКХ!Область_печати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Efremova</dc:creator>
  <cp:lastModifiedBy>ZaitsevaN</cp:lastModifiedBy>
  <cp:lastPrinted>2022-01-24T12:45:26Z</cp:lastPrinted>
  <dcterms:created xsi:type="dcterms:W3CDTF">2019-09-19T12:03:55Z</dcterms:created>
  <dcterms:modified xsi:type="dcterms:W3CDTF">2022-01-24T12:46:15Z</dcterms:modified>
</cp:coreProperties>
</file>