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  <sheet name="Прил.2-Резервный фонд" sheetId="5" r:id="rId5"/>
    <sheet name="Прил.3-Дорожный фонд" sheetId="6" r:id="rId6"/>
    <sheet name="Прил.4-Отчет о численности" sheetId="7" r:id="rId7"/>
  </sheets>
  <definedNames>
    <definedName name="_xlnm._FilterDatabase" localSheetId="1" hidden="1">Расходы!$A$11:$F$11</definedName>
    <definedName name="APPT" localSheetId="0">Доходы!$A$29</definedName>
    <definedName name="APPT" localSheetId="2">Источники!$A$25</definedName>
    <definedName name="APPT" localSheetId="1">Расходы!$A$20</definedName>
    <definedName name="FILE_NAME" localSheetId="0">Доходы!$H$8</definedName>
    <definedName name="FIO" localSheetId="0">Доходы!$D$29</definedName>
    <definedName name="FIO" localSheetId="1">Расходы!$D$20</definedName>
    <definedName name="FORM_CODE" localSheetId="0">Доходы!$H$10</definedName>
    <definedName name="LAST_CELL" localSheetId="0">Доходы!$F$130</definedName>
    <definedName name="LAST_CELL" localSheetId="2">Источники!$F$36</definedName>
    <definedName name="LAST_CELL" localSheetId="1">Расходы!$F$385</definedName>
    <definedName name="PARAMS" localSheetId="0">Доходы!$H$6</definedName>
    <definedName name="PERIOD" localSheetId="0">Доходы!$H$11</definedName>
    <definedName name="RANGE_NAMES" localSheetId="0">Доходы!$H$14</definedName>
    <definedName name="RBEGIN_1" localSheetId="0">Доходы!$A$24</definedName>
    <definedName name="RBEGIN_1" localSheetId="2">Источники!$A$12</definedName>
    <definedName name="RBEGIN_1" localSheetId="1">Расходы!$A$12</definedName>
    <definedName name="REG_DATE" localSheetId="0">Доходы!$H$9</definedName>
    <definedName name="REND_1" localSheetId="0">Доходы!$A$130</definedName>
    <definedName name="REND_1" localSheetId="2">Источники!$A$24</definedName>
    <definedName name="REND_1" localSheetId="1">Расходы!$A$386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Доходы!$A$28:$D$30</definedName>
    <definedName name="SIGN" localSheetId="2">Источники!$A$25:$D$26</definedName>
    <definedName name="SIGN" localSheetId="1">Расходы!$A$19:$D$21</definedName>
    <definedName name="SRC_CODE" localSheetId="0">Доходы!$H$13</definedName>
    <definedName name="SRC_KIND" localSheetId="0">Доходы!$H$12</definedName>
    <definedName name="_xlnm.Print_Titles" localSheetId="0">Доходы!$16:$23</definedName>
    <definedName name="_xlnm.Print_Titles" localSheetId="1">Расходы!$3:$11</definedName>
  </definedNames>
  <calcPr calcId="145621"/>
</workbook>
</file>

<file path=xl/calcChain.xml><?xml version="1.0" encoding="utf-8"?>
<calcChain xmlns="http://schemas.openxmlformats.org/spreadsheetml/2006/main">
  <c r="C16" i="7" l="1"/>
  <c r="B16" i="7"/>
  <c r="B17" i="7" s="1"/>
  <c r="C14" i="7"/>
  <c r="C17" i="7" s="1"/>
  <c r="D30" i="6" l="1"/>
  <c r="C29" i="6"/>
  <c r="B29" i="6"/>
  <c r="D28" i="6"/>
  <c r="B27" i="6"/>
  <c r="D27" i="6" s="1"/>
  <c r="D26" i="6"/>
  <c r="C25" i="6"/>
  <c r="B25" i="6"/>
  <c r="D25" i="6" s="1"/>
  <c r="B23" i="6"/>
  <c r="B24" i="6" s="1"/>
  <c r="D22" i="6"/>
  <c r="C21" i="6"/>
  <c r="B21" i="6"/>
  <c r="D21" i="6" s="1"/>
  <c r="D20" i="6"/>
  <c r="D19" i="6"/>
  <c r="D14" i="6"/>
  <c r="B18" i="6" l="1"/>
  <c r="B33" i="6" s="1"/>
  <c r="C23" i="6"/>
  <c r="D29" i="6"/>
  <c r="D23" i="6"/>
  <c r="B17" i="6" l="1"/>
  <c r="B15" i="6" s="1"/>
  <c r="B34" i="6"/>
  <c r="C33" i="6"/>
  <c r="C34" i="6" l="1"/>
  <c r="C18" i="6"/>
  <c r="C17" i="6" l="1"/>
  <c r="C15" i="6" s="1"/>
  <c r="D18" i="6"/>
  <c r="D17" i="6" s="1"/>
  <c r="D15" i="6" s="1"/>
  <c r="F17" i="5" l="1"/>
  <c r="G17" i="5"/>
  <c r="E17" i="5"/>
  <c r="H16" i="5"/>
  <c r="H15" i="5"/>
  <c r="H14" i="5"/>
  <c r="H13" i="5"/>
  <c r="H17" i="5" s="1"/>
  <c r="F24" i="1" l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2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</calcChain>
</file>

<file path=xl/sharedStrings.xml><?xml version="1.0" encoding="utf-8"?>
<sst xmlns="http://schemas.openxmlformats.org/spreadsheetml/2006/main" count="1848" uniqueCount="895">
  <si>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</si>
  <si>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</si>
  <si>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</si>
  <si>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</si>
  <si>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</si>
  <si>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</si>
  <si>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</si>
  <si>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</si>
  <si>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</si>
  <si>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</si>
  <si>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</si>
  <si>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</si>
  <si>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</si>
  <si>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</si>
  <si>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</si>
  <si>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Единица измерения: руб.</t>
  </si>
  <si>
    <t>111</t>
  </si>
  <si>
    <t>41609101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</si>
  <si>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</si>
  <si>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</si>
  <si>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</si>
  <si>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</si>
  <si>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</si>
  <si>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</si>
  <si>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</si>
  <si>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</si>
  <si>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</si>
  <si>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</si>
  <si>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</si>
  <si>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</si>
  <si>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</si>
  <si>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</si>
  <si>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</si>
  <si>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</si>
  <si>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</si>
  <si>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</si>
  <si>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</si>
  <si>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</si>
  <si>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</si>
  <si>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</si>
  <si>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</si>
  <si>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</si>
  <si>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</si>
  <si>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</si>
  <si>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</si>
  <si>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</si>
  <si>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</si>
  <si>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</si>
  <si>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</si>
  <si>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</si>
  <si>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</si>
  <si>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</si>
  <si>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</si>
  <si>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</si>
  <si>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</si>
  <si>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</si>
  <si>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</si>
  <si>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</si>
  <si>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</si>
  <si>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</si>
  <si>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</si>
  <si>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</si>
  <si>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</si>
  <si>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</si>
  <si>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</si>
  <si>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</si>
  <si>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</si>
  <si>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</si>
  <si>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</si>
  <si>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</si>
  <si>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</si>
  <si>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</si>
  <si>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</si>
  <si>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</si>
  <si>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</si>
  <si>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</si>
  <si>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</si>
  <si>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</si>
  <si>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</si>
  <si>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</si>
  <si>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</si>
  <si>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</si>
  <si>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</si>
  <si>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</si>
  <si>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</si>
  <si>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</si>
  <si>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</si>
  <si>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</si>
  <si>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</si>
  <si>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</si>
  <si>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</si>
  <si>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</si>
  <si>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</si>
  <si>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</si>
  <si>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</si>
  <si>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</si>
  <si>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</si>
  <si>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</si>
  <si>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</si>
  <si>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</si>
  <si>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</si>
  <si>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</si>
  <si>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</si>
  <si>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</si>
  <si>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</si>
  <si>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</si>
  <si>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</si>
  <si>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</si>
  <si>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</si>
  <si>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</si>
  <si>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</si>
  <si>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</si>
  <si>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</si>
  <si>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</si>
  <si>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</si>
  <si>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</si>
  <si>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112 11105013130000120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</si>
  <si>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(пени по соответствующему платежу)</t>
  </si>
  <si>
    <t>112 11105013132000120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</si>
  <si>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</si>
  <si>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112 11105020000000120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</si>
  <si>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</si>
  <si>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112 11105025130000120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</si>
  <si>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 (пени и проценты по соответствующему платежу)</t>
  </si>
  <si>
    <t>112 11105025132000120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</si>
  <si>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</si>
  <si>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</si>
  <si>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</si>
  <si>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</si>
  <si>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110 11105075130000120</t>
  </si>
  <si>
    <t>112 11105075130000120</t>
  </si>
  <si>
    <t>Доходы от сдачи в аренду имущества, составляющего казну городских поселений (за исключением земельных участков) (пени и проценты по соответствующему платежу)</t>
  </si>
  <si>
    <t>112 11105075132000120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</si>
  <si>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</si>
  <si>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</si>
  <si>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</si>
  <si>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</si>
  <si>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</si>
  <si>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110 11109045130000120</t>
  </si>
  <si>
    <t>ДОХОДЫ ОТ ОКАЗАНИЯ ПЛАТНЫХ УСЛУГ И КОМПЕНСАЦИИ ЗАТРАТ ГОСУДАРСТВА</t>
  </si>
  <si>
    <t>110 11300000000000000</t>
  </si>
  <si>
    <t>Доходы от оказания платных услуг (работ)</t>
  </si>
  <si>
    <t>110 11301000000000130</t>
  </si>
  <si>
    <t>Доходы от оказания информационных услуг</t>
  </si>
  <si>
    <t>110 11301070000000130</t>
  </si>
  <si>
    <t>Доходы от оказания информационных услуг органами местного самоуправления городских поселений, казенными учреждениями городских поселений</t>
  </si>
  <si>
    <t>110 11301076130000130</t>
  </si>
  <si>
    <t>Доходы от компенсации затрат государства</t>
  </si>
  <si>
    <t>110 11302000000000130</t>
  </si>
  <si>
    <t>Прочие доходы от компенсации затрат государства</t>
  </si>
  <si>
    <t>110 11302990000000130</t>
  </si>
  <si>
    <t>Прочие доходы от компенсации затрат бюджетов городских поселений (возврат дебиторской задолженности прошлых лет)</t>
  </si>
  <si>
    <t>110 11302995130011130</t>
  </si>
  <si>
    <t>ДОХОДЫ ОТ ПРОДАЖИ МАТЕРИАЛЬНЫХ И НЕМАТЕРИАЛЬНЫХ АКТИВОВ</t>
  </si>
  <si>
    <t>112 11400000000000000</t>
  </si>
  <si>
    <t>Доходы от продажи квартир</t>
  </si>
  <si>
    <t>112 11401000000000410</t>
  </si>
  <si>
    <t>Доходы от продажи квартир, находящихся в собственности городских поселений</t>
  </si>
  <si>
    <t>112 11401050130000410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</si>
  <si>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</si>
  <si>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112 11402000000000000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</si>
  <si>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</si>
  <si>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112 11402050130000410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</si>
  <si>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</si>
  <si>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112 11402053130000410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</si>
  <si>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(пени и проценты по соответствующему платежу)</t>
  </si>
  <si>
    <t>112 11402053132000410</t>
  </si>
  <si>
    <t>Доходы от продажи земельных участков, находящихся в государственной и муниципальной собственности</t>
  </si>
  <si>
    <t>112 11406000000000430</t>
  </si>
  <si>
    <t>Доходы от продажи земельных участков, государственная собственность на которые не разграничена</t>
  </si>
  <si>
    <t>112 11406010000000430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</si>
  <si>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</si>
  <si>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112 11406013130000430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</si>
  <si>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</si>
  <si>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</si>
  <si>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</si>
  <si>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112 11406310000000430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</si>
  <si>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</si>
  <si>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112 11406313130000430</t>
  </si>
  <si>
    <t>ШТРАФЫ, САНКЦИИ, ВОЗМЕЩЕНИЕ УЩЕРБА</t>
  </si>
  <si>
    <t>110 11600000000000000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</si>
  <si>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</si>
  <si>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110 11602000020000140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</si>
  <si>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</si>
  <si>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</si>
  <si>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</si>
  <si>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</si>
  <si>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</si>
  <si>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110 11607010000000140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</si>
  <si>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</si>
  <si>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110 11607010130000140</t>
  </si>
  <si>
    <t>Платежи в целях возмещения причиненного ущерба (убытков)</t>
  </si>
  <si>
    <t>110 11610000000000140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</si>
  <si>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</si>
  <si>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</si>
  <si>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</si>
  <si>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</si>
  <si>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</si>
  <si>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</si>
  <si>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</si>
  <si>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</si>
  <si>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</si>
  <si>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111 20210000000000150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</si>
  <si>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</si>
  <si>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111 20216001000000150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</si>
  <si>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</si>
  <si>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111 20216001130000150</t>
  </si>
  <si>
    <t>Субсидии бюджетам бюджетной системы Российской Федерации (межбюджетные субсидии)</t>
  </si>
  <si>
    <t>110 20220000000000150</t>
  </si>
  <si>
    <t>Субсидии бюджетам на софинансирование капитальных вложений в объекты муниципальной собственности</t>
  </si>
  <si>
    <t>110 20220077000000150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</si>
  <si>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</si>
  <si>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110 20220077130000150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</si>
  <si>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</si>
  <si>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110 20220216000000150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</si>
  <si>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</si>
  <si>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110 20220216130000150</t>
  </si>
  <si>
    <t>Субсидии бюджетам на реализацию мероприятий по обеспечению жильем молодых семей</t>
  </si>
  <si>
    <t>110 20225497000000150</t>
  </si>
  <si>
    <t>Субсидии бюджетам городских поселений на реализацию мероприятий по обеспечению жильем молодых семей</t>
  </si>
  <si>
    <t>110 20225497130000150</t>
  </si>
  <si>
    <t>Субсидии бюджетам на реализацию программ формирования современной городской среды</t>
  </si>
  <si>
    <t>110 20225555000000150</t>
  </si>
  <si>
    <t>Субсидии бюджетам городских поселений на реализацию программ формирования современной городской среды</t>
  </si>
  <si>
    <t>110 20225555130000150</t>
  </si>
  <si>
    <t>Прочие субсидии</t>
  </si>
  <si>
    <t>110 20229999000000150</t>
  </si>
  <si>
    <t>Прочие субсидии бюджетам городских поселений</t>
  </si>
  <si>
    <t>110 20229999130000150</t>
  </si>
  <si>
    <t>Иные межбюджетные трансферты</t>
  </si>
  <si>
    <t>110 20240000000000150</t>
  </si>
  <si>
    <t>Прочие межбюджетные трансферты, передаваемые бюджетам</t>
  </si>
  <si>
    <t>110 20249999000000150</t>
  </si>
  <si>
    <t>Прочие межбюджетные трансферты, передаваемые бюджетам городских поселений</t>
  </si>
  <si>
    <t>110 20249999130000150</t>
  </si>
  <si>
    <t>БЕЗВОЗМЕЗДНЫЕ ПОСТУПЛЕНИЯ ОТ НЕГОСУДАРСТВЕННЫХ ОРГАНИЗАЦИЙ</t>
  </si>
  <si>
    <t>110 20400000000000000</t>
  </si>
  <si>
    <t>Безвозмездные поступления от негосударственных организаций в бюджеты городских поселений</t>
  </si>
  <si>
    <t>110 20405000130000150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</si>
  <si>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</t>
  </si>
  <si>
    <t>110 20405020130000150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</si>
  <si>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</si>
  <si>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</si>
  <si>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</si>
  <si>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</si>
  <si>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</si>
  <si>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</si>
  <si>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</si>
  <si>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</si>
  <si>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</si>
  <si>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</si>
  <si>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 МО город Волхов</t>
  </si>
  <si>
    <t xml:space="preserve">000 0103 6700000000 000 </t>
  </si>
  <si>
    <t>Обеспечение деятельности аппаратов органов местного самоуправления</t>
  </si>
  <si>
    <t xml:space="preserve">000 0103 6730000000 000 </t>
  </si>
  <si>
    <t>Непрограммные расходы</t>
  </si>
  <si>
    <t xml:space="preserve">000 0103 6730100000 000 </t>
  </si>
  <si>
    <t>Исполнение функций органов местного самоуправления</t>
  </si>
  <si>
    <t xml:space="preserve">000 0103 6730100150 000 </t>
  </si>
  <si>
    <t>Расходы на выплаты персоналу государственных (муниципальных) органов</t>
  </si>
  <si>
    <t xml:space="preserve">000 0103 6730100150 120 </t>
  </si>
  <si>
    <t>Фонд оплаты труда государственных (муниципальных) органов</t>
  </si>
  <si>
    <t xml:space="preserve">002 0103 6730100150 121 </t>
  </si>
  <si>
    <t>Иные выплаты персоналу государственных (муниципальных) органов, за исключением фонда оплаты труда</t>
  </si>
  <si>
    <t xml:space="preserve">002 0103 6730100150 122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</si>
  <si>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</si>
  <si>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002 0103 6730100150 129 </t>
  </si>
  <si>
    <t>Иные закупки товаров, работ и услуг для обеспечения государственных (муниципальных) нужд</t>
  </si>
  <si>
    <t xml:space="preserve">000 0103 6730100150 240 </t>
  </si>
  <si>
    <t>Прочая закупка товаров, работ и услуг</t>
  </si>
  <si>
    <t xml:space="preserve">002 0103 6730100150 244 </t>
  </si>
  <si>
    <t>Уплата налогов, сборов и иных платежей</t>
  </si>
  <si>
    <t xml:space="preserve">000 0103 6730100150 850 </t>
  </si>
  <si>
    <t>Уплата иных платежей</t>
  </si>
  <si>
    <t xml:space="preserve">002 0103 6730100150 853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</si>
  <si>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</si>
  <si>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</si>
  <si>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000 0106 6700000000 000 </t>
  </si>
  <si>
    <t xml:space="preserve">000 0106 6730000000 000 </t>
  </si>
  <si>
    <t xml:space="preserve">000 0106 6730100000 000 </t>
  </si>
  <si>
    <t>Иные межбюджетные трансферты на осуществление полномочий в части внешнего муниципального финансового контроля МО город Волхов, в соответствии с заключенным соглашением</t>
  </si>
  <si>
    <t xml:space="preserve">000 0106 6730180070 000 </t>
  </si>
  <si>
    <t xml:space="preserve">000 0106 6730180070 540 </t>
  </si>
  <si>
    <t xml:space="preserve">002 0106 6730180070 540 </t>
  </si>
  <si>
    <t>Резервные фонды</t>
  </si>
  <si>
    <t xml:space="preserve">000 0111 0000000000 000 </t>
  </si>
  <si>
    <t>Непрограммные расходы бюджета МО город Волхов</t>
  </si>
  <si>
    <t xml:space="preserve">000 0111 6800000000 000 </t>
  </si>
  <si>
    <t xml:space="preserve">000 0111 6890000000 000 </t>
  </si>
  <si>
    <t xml:space="preserve">000 0111 6890100000 000 </t>
  </si>
  <si>
    <t>Резервный фонд исполнительно-распорядительного органа МО город Волхов</t>
  </si>
  <si>
    <t xml:space="preserve">000 0111 6890120450 000 </t>
  </si>
  <si>
    <t>Резервные средства</t>
  </si>
  <si>
    <t xml:space="preserve">000 0111 6890120450 870 </t>
  </si>
  <si>
    <t xml:space="preserve">111 0111 6890120450 870 </t>
  </si>
  <si>
    <t>Другие общегосударственные вопросы</t>
  </si>
  <si>
    <t xml:space="preserve">000 0113 0000000000 000 </t>
  </si>
  <si>
    <t>Муниципальная программа МО город Волхов "Развитие культуры в МО город Волхов"</t>
  </si>
  <si>
    <t xml:space="preserve">000 0113 0400000000 000 </t>
  </si>
  <si>
    <t>Комплексы процессных мероприятий</t>
  </si>
  <si>
    <t xml:space="preserve">000 0113 0440000000 000 </t>
  </si>
  <si>
    <t>Комплекс процессных мероприятий "Развитие и содержание муниципальных учреждений культуры МО город Волхов"</t>
  </si>
  <si>
    <t xml:space="preserve">000 0113 0440300000 000 </t>
  </si>
  <si>
    <t>Хозяйственное обеспечение деятельности муниципальных учреждений социальной сферы</t>
  </si>
  <si>
    <t xml:space="preserve">000 0113 0440320140 000 </t>
  </si>
  <si>
    <t>Расходы на выплаты персоналу казенных учреждений</t>
  </si>
  <si>
    <t xml:space="preserve">000 0113 0440320140 110 </t>
  </si>
  <si>
    <t>Фонд оплаты труда учреждений</t>
  </si>
  <si>
    <t xml:space="preserve">110 0113 0440320140 111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</si>
  <si>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</si>
  <si>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110 0113 0440320140 119 </t>
  </si>
  <si>
    <t>Муниципальная программа МО город Волхов "Устойчивое общественное развитие в МО город Волхов"</t>
  </si>
  <si>
    <t xml:space="preserve">000 0113 0800000000 000 </t>
  </si>
  <si>
    <t xml:space="preserve">000 0113 0840000000 000 </t>
  </si>
  <si>
    <t>Комплекс процессных мероприятий "Повышение информационной открытости органов местного самоуправления Волховского муниципального района"</t>
  </si>
  <si>
    <t xml:space="preserve">000 0113 0840100000 000 </t>
  </si>
  <si>
    <t>Взаимодействие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города, деятельности органов местного самоуправления МО г.Волхов</t>
  </si>
  <si>
    <t xml:space="preserve">000 0113 0840120010 000 </t>
  </si>
  <si>
    <t xml:space="preserve">000 0113 0840120010 240 </t>
  </si>
  <si>
    <t xml:space="preserve">002 0113 0840120010 244 </t>
  </si>
  <si>
    <t xml:space="preserve">110 0113 0840120010 244 </t>
  </si>
  <si>
    <t>Комплекс процессных мероприятий "Поддержка социально ориентированных некоммерческих организаций в МО город Волхов в сфере социальной поддержки и защиты граждан"</t>
  </si>
  <si>
    <t xml:space="preserve">000 0113 0840200000 000 </t>
  </si>
  <si>
    <t>Субсидии на оказание финансовой помощи советам ветеранов, организациям инвалидов</t>
  </si>
  <si>
    <t xml:space="preserve">000 0113 0840206080 000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</si>
  <si>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</si>
  <si>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000 0113 0840206080 630 </t>
  </si>
  <si>
    <t>Субсидии (гранты в форме субсидий), не подлежащие казначейскому сопровождению</t>
  </si>
  <si>
    <t xml:space="preserve">110 0113 0840206080 633 </t>
  </si>
  <si>
    <t xml:space="preserve">000 0113 6800000000 000 </t>
  </si>
  <si>
    <t xml:space="preserve">000 0113 6890000000 000 </t>
  </si>
  <si>
    <t xml:space="preserve">000 0113 6890100000 000 </t>
  </si>
  <si>
    <t>Обеспечение деятельности муниципальных учреждений</t>
  </si>
  <si>
    <t xml:space="preserve">000 0113 6890100170 000 </t>
  </si>
  <si>
    <t xml:space="preserve">000 0113 6890100170 110 </t>
  </si>
  <si>
    <t xml:space="preserve">110 0113 6890100170 111 </t>
  </si>
  <si>
    <t xml:space="preserve">110 0113 6890100170 119 </t>
  </si>
  <si>
    <t xml:space="preserve">000 0113 6890100170 240 </t>
  </si>
  <si>
    <t xml:space="preserve">110 0113 6890100170 244 </t>
  </si>
  <si>
    <t>Закупка энергетических ресурсов</t>
  </si>
  <si>
    <t xml:space="preserve">110 0113 6890100170 247 </t>
  </si>
  <si>
    <t xml:space="preserve">000 0113 6890100170 850 </t>
  </si>
  <si>
    <t>Уплата налога на имущество организаций и земельного налога</t>
  </si>
  <si>
    <t xml:space="preserve">110 0113 6890100170 851 </t>
  </si>
  <si>
    <t>Единовременное поощрение гражданам, награждаемых знаками отличия "За заслуги перед городом Волховом"</t>
  </si>
  <si>
    <t xml:space="preserve">000 0113 6890103020 000 </t>
  </si>
  <si>
    <t>Публичные нормативные выплаты гражданам несоциального характера</t>
  </si>
  <si>
    <t xml:space="preserve">000 0113 6890103020 330 </t>
  </si>
  <si>
    <t xml:space="preserve">110 0113 6890103020 330 </t>
  </si>
  <si>
    <t>Денежные выплаты почетным гражданам города Волхова</t>
  </si>
  <si>
    <t xml:space="preserve">000 0113 6890103040 000 </t>
  </si>
  <si>
    <t xml:space="preserve">000 0113 6890103040 330 </t>
  </si>
  <si>
    <t xml:space="preserve">110 0113 6890103040 330 </t>
  </si>
  <si>
    <t>Оценка недвижимости, признание прав и регулирование отношений по муниципальной собственности</t>
  </si>
  <si>
    <t xml:space="preserve">000 0113 6890120040 000 </t>
  </si>
  <si>
    <t xml:space="preserve">000 0113 6890120040 240 </t>
  </si>
  <si>
    <t xml:space="preserve">110 0113 6890120040 244 </t>
  </si>
  <si>
    <t>Другие обязательства органов местного самоуправления</t>
  </si>
  <si>
    <t xml:space="preserve">000 0113 6890120050 000 </t>
  </si>
  <si>
    <t xml:space="preserve">000 0113 6890120050 240 </t>
  </si>
  <si>
    <t xml:space="preserve">110 0113 6890120050 244 </t>
  </si>
  <si>
    <t xml:space="preserve">000 0113 6890120050 850 </t>
  </si>
  <si>
    <t xml:space="preserve">110 0113 6890120050 853 </t>
  </si>
  <si>
    <t>Содержание имущества казны</t>
  </si>
  <si>
    <t xml:space="preserve">000 0113 6890120130 000 </t>
  </si>
  <si>
    <t xml:space="preserve">000 0113 6890120130 240 </t>
  </si>
  <si>
    <t xml:space="preserve">110 0113 6890120130 244 </t>
  </si>
  <si>
    <t xml:space="preserve">110 0113 6890120130 247 </t>
  </si>
  <si>
    <t>Субсидии бюджетным учреждениям</t>
  </si>
  <si>
    <t xml:space="preserve">000 0113 6890120130 610 </t>
  </si>
  <si>
    <t>Субсидии бюджетным учреждениям на иные цели</t>
  </si>
  <si>
    <t xml:space="preserve">110 0113 6890120130 612 </t>
  </si>
  <si>
    <t>НАЦИОНАЛЬНАЯ БЕЗОПАСНОСТЬ И ПРАВООХРАНИТЕЛЬНАЯ ДЕЯТЕЛЬНОСТЬ</t>
  </si>
  <si>
    <t xml:space="preserve">000 0300 0000000000 000 </t>
  </si>
  <si>
    <t>Гражданская оборона</t>
  </si>
  <si>
    <t xml:space="preserve">000 0309 0000000000 000 </t>
  </si>
  <si>
    <t>Муниципальная программа МО город Волхов "Безопасность МО город Волхов"</t>
  </si>
  <si>
    <t xml:space="preserve">000 0309 0700000000 000 </t>
  </si>
  <si>
    <t xml:space="preserve">000 0309 0740000000 000 </t>
  </si>
  <si>
    <t>Комплекс процессных мероприятий "Проведение мероприятий по гражданской обороне"</t>
  </si>
  <si>
    <t xml:space="preserve">000 0309 0740300000 000 </t>
  </si>
  <si>
    <t>Проведение мероприятий по гражданской обороне</t>
  </si>
  <si>
    <t xml:space="preserve">000 0309 0740320070 000 </t>
  </si>
  <si>
    <t xml:space="preserve">000 0309 0740320070 240 </t>
  </si>
  <si>
    <t xml:space="preserve">110 0309 0740320070 244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</si>
  <si>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</si>
  <si>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</si>
  <si>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000 0310 0700000000 000 </t>
  </si>
  <si>
    <t xml:space="preserve">000 0310 0740000000 000 </t>
  </si>
  <si>
    <t>Комплекс процессных мероприятий "Предупреждение и ликвидация чрезвычайных ситуаций"</t>
  </si>
  <si>
    <t xml:space="preserve">000 0310 0740200000 000 </t>
  </si>
  <si>
    <t>Проведение мероприятий по предупреждению и ликвидации последствий чрезвычайных ситуаций и стихийных бедствий</t>
  </si>
  <si>
    <t xml:space="preserve">000 0310 0740220060 000 </t>
  </si>
  <si>
    <t xml:space="preserve">000 0310 0740220060 240 </t>
  </si>
  <si>
    <t xml:space="preserve">110 0310 0740220060 244 </t>
  </si>
  <si>
    <t>Проведение мероприятий по обеспечению безопасности людей на водных объектах (в том числе проведение мероприятий по водолазному обследованию и очистке дна в местах массового пребывания людей)</t>
  </si>
  <si>
    <t xml:space="preserve">000 0310 0740220620 000 </t>
  </si>
  <si>
    <t xml:space="preserve">000 0310 0740220620 240 </t>
  </si>
  <si>
    <t xml:space="preserve">110 0310 0740220620 244 </t>
  </si>
  <si>
    <t>Комплекс процессных мероприятий "Обеспечение первичных мер пожарной безопасности"</t>
  </si>
  <si>
    <t xml:space="preserve">000 0310 0740400000 000 </t>
  </si>
  <si>
    <t>Проведение мероприятий по пожарной безопасности</t>
  </si>
  <si>
    <t xml:space="preserve">000 0310 0740420080 000 </t>
  </si>
  <si>
    <t xml:space="preserve">000 0310 0740420080 240 </t>
  </si>
  <si>
    <t xml:space="preserve">110 0310 0740420080 244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</si>
  <si>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</si>
  <si>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</si>
  <si>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000 0314 0700000000 000 </t>
  </si>
  <si>
    <t xml:space="preserve">000 0314 0740000000 000 </t>
  </si>
  <si>
    <t>Комплекс процессных мероприятий "Реализация мероприятий по обеспечению правопорядка и профилактики правонарушений"</t>
  </si>
  <si>
    <t xml:space="preserve">000 0314 0740100000 000 </t>
  </si>
  <si>
    <t>Стимулирование участия граждан в охране общественного порядка</t>
  </si>
  <si>
    <t xml:space="preserve">000 0314 0740120090 000 </t>
  </si>
  <si>
    <t xml:space="preserve">000 0314 0740120090 120 </t>
  </si>
  <si>
    <t>Иные выплаты государственных (муниципальных) органов привлекаемым лицам</t>
  </si>
  <si>
    <t xml:space="preserve">110 0314 0740120090 123 </t>
  </si>
  <si>
    <t xml:space="preserve">000 0314 0740120090 240 </t>
  </si>
  <si>
    <t xml:space="preserve">110 0314 0740120090 244 </t>
  </si>
  <si>
    <t>Эксплуатация в МО город Волхов аппаратно-программного комплекса автоматизированной системы "Безопасный город"</t>
  </si>
  <si>
    <t xml:space="preserve">000 0314 0740120100 000 </t>
  </si>
  <si>
    <t xml:space="preserve">000 0314 0740120100 110 </t>
  </si>
  <si>
    <t xml:space="preserve">110 0314 0740120100 111 </t>
  </si>
  <si>
    <t xml:space="preserve">110 0314 0740120100 119 </t>
  </si>
  <si>
    <t>Развитие и обслуживание в МО город Волхов аппаратно-программного комплекса автоматизированной системы "Безопасный город"</t>
  </si>
  <si>
    <t xml:space="preserve">000 0314 0740120110 000 </t>
  </si>
  <si>
    <t xml:space="preserve">000 0314 0740120110 240 </t>
  </si>
  <si>
    <t xml:space="preserve">110 0314 0740120110 244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</si>
  <si>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</si>
  <si>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</si>
  <si>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</si>
  <si>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</si>
  <si>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МО город Волхов "Развитие автомобильных дорог в МО город Волхов"</t>
  </si>
  <si>
    <t xml:space="preserve">000 0409 0300000000 000 </t>
  </si>
  <si>
    <t xml:space="preserve">000 0409 0340000000 000 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</si>
  <si>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</si>
  <si>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000 0409 0340100000 000 </t>
  </si>
  <si>
    <t xml:space="preserve">000 0409 0340100170 000 </t>
  </si>
  <si>
    <t xml:space="preserve">000 0409 0340100170 610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</si>
  <si>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</si>
  <si>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110 0409 0340100170 611 </t>
  </si>
  <si>
    <t>Проведение ремонта улиц, дорог, дворовых территорий многоквартирных домов, ремонт, устройство и благоустройство тротуаров, а также объектов дорожного хозяйства</t>
  </si>
  <si>
    <t xml:space="preserve">000 0409 0340120380 000 </t>
  </si>
  <si>
    <t xml:space="preserve">000 0409 0340120380 240 </t>
  </si>
  <si>
    <t xml:space="preserve">110 0409 0340120380 244 </t>
  </si>
  <si>
    <t>Экспертиза поставленного товара, результатов выполненных работ, оказанных услуг</t>
  </si>
  <si>
    <t xml:space="preserve">000 0409 0340120500 000 </t>
  </si>
  <si>
    <t xml:space="preserve">000 0409 0340120500 240 </t>
  </si>
  <si>
    <t xml:space="preserve">110 0409 0340120500 244 </t>
  </si>
  <si>
    <t>Комплекс процессных мероприятий "Проведение мероприятий по обеспечению безопасности дорожного движения"</t>
  </si>
  <si>
    <t xml:space="preserve">000 0409 0340400000 000 </t>
  </si>
  <si>
    <t>Проведение прочих мероприятий в области дорожного хозяйства</t>
  </si>
  <si>
    <t xml:space="preserve">000 0409 0340420410 000 </t>
  </si>
  <si>
    <t xml:space="preserve">000 0409 0340420410 610 </t>
  </si>
  <si>
    <t xml:space="preserve">110 0409 0340420410 612 </t>
  </si>
  <si>
    <t>Техническое обслуживание средств организации дорожного движения - светофорных объектов, эксплуатируемых в МО город Волхов</t>
  </si>
  <si>
    <t xml:space="preserve">000 0409 0340420420 000 </t>
  </si>
  <si>
    <t xml:space="preserve">000 0409 0340420420 610 </t>
  </si>
  <si>
    <t xml:space="preserve">110 0409 0340420420 612 </t>
  </si>
  <si>
    <t>Расходы за счет средств резервного фонда администрации Волховского муниципального района</t>
  </si>
  <si>
    <t xml:space="preserve">000 0409 0340460660 000 </t>
  </si>
  <si>
    <t xml:space="preserve">000 0409 0340460660 610 </t>
  </si>
  <si>
    <t xml:space="preserve">110 0409 0340460660 612 </t>
  </si>
  <si>
    <t>Комплекс процессных мероприятий "Техническое оснащение, постановка на кадастровый учет объектов недвижимости в целях государственной регистрации прав"</t>
  </si>
  <si>
    <t xml:space="preserve">000 0409 0340500000 000 </t>
  </si>
  <si>
    <t>Государственная регистрация прав на объекты недвижимости дорожного хозяйства</t>
  </si>
  <si>
    <t xml:space="preserve">000 0409 0340520460 000 </t>
  </si>
  <si>
    <t xml:space="preserve">000 0409 0340520460 240 </t>
  </si>
  <si>
    <t xml:space="preserve">110 0409 0340520460 244 </t>
  </si>
  <si>
    <t>Мероприятия, направленные на достижение целей проектов</t>
  </si>
  <si>
    <t xml:space="preserve">000 0409 0380000000 000 </t>
  </si>
  <si>
    <t>Мероприятия, направленные на достижение цели федерального проекта "Дорожная сеть"</t>
  </si>
  <si>
    <t xml:space="preserve">000 0409 0380100000 000 </t>
  </si>
  <si>
    <t>Проведение капитального ремонта и ремонта автомобильных дорог общего пользования местного значения, имеющих приоритетный социально значимый характер</t>
  </si>
  <si>
    <t xml:space="preserve">000 0409 03801S4200 000 </t>
  </si>
  <si>
    <t xml:space="preserve">000 0409 03801S4200 240 </t>
  </si>
  <si>
    <t xml:space="preserve">110 0409 03801S4200 244 </t>
  </si>
  <si>
    <t>Другие вопросы в области национальной экономики</t>
  </si>
  <si>
    <t xml:space="preserve">000 0412 0000000000 000 </t>
  </si>
  <si>
    <t>Муниципальная программа МО город Волхов "Развитие малого, среднего предпринимательства и потребительского рынка МО город Волхов"</t>
  </si>
  <si>
    <t xml:space="preserve">000 0412 0600000000 000 </t>
  </si>
  <si>
    <t xml:space="preserve">000 0412 0640000000 000 </t>
  </si>
  <si>
    <t>Комплекс процессных мероприятий "Проведение систематической информационной кампании, популяризирующей ведение предпринимательской деятельности"</t>
  </si>
  <si>
    <t xml:space="preserve">000 0412 0640100000 000 </t>
  </si>
  <si>
    <t>Организация и содействие участию субъектов МСП в муниципальных, региональных, российских и международных конгрессно-выставочных мероприятиях</t>
  </si>
  <si>
    <t xml:space="preserve">000 0412 0640120700 000 </t>
  </si>
  <si>
    <t xml:space="preserve">000 0412 0640120700 240 </t>
  </si>
  <si>
    <t xml:space="preserve">110 0412 0640120700 244 </t>
  </si>
  <si>
    <t>Муниципальная программа МО город Волхов "Формирование комфортной городской среды на 2017-2024 годы"</t>
  </si>
  <si>
    <t xml:space="preserve">000 0412 0900000000 000 </t>
  </si>
  <si>
    <t xml:space="preserve">000 0412 0940000000 000 </t>
  </si>
  <si>
    <t>Комплекс процессных мероприятий "Благоустройство территорий МО город Волхов"</t>
  </si>
  <si>
    <t xml:space="preserve">000 0412 0940100000 000 </t>
  </si>
  <si>
    <t>Проведение мероприятий по благоустройству общественных зон</t>
  </si>
  <si>
    <t xml:space="preserve">000 0412 0940120650 000 </t>
  </si>
  <si>
    <t xml:space="preserve">000 0412 0940120650 240 </t>
  </si>
  <si>
    <t xml:space="preserve">110 0412 0940120650 244 </t>
  </si>
  <si>
    <t xml:space="preserve">000 0412 6800000000 000 </t>
  </si>
  <si>
    <t xml:space="preserve">000 0412 6890000000 000 </t>
  </si>
  <si>
    <t xml:space="preserve">000 0412 6890100000 000 </t>
  </si>
  <si>
    <t>Проведение топографо-геодезических, картографических и землеустроительных работ</t>
  </si>
  <si>
    <t xml:space="preserve">000 0412 6890120530 000 </t>
  </si>
  <si>
    <t xml:space="preserve">000 0412 6890120530 240 </t>
  </si>
  <si>
    <t xml:space="preserve">110 0412 6890120530 244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</si>
  <si>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</si>
  <si>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</si>
  <si>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</si>
  <si>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</si>
  <si>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программа МО город Волхов "Обеспечение устойчивого функционирования и развития коммунальной и инженерной инфраструктуры и повышение энергоэффективности в МО город Волхов"</t>
  </si>
  <si>
    <t xml:space="preserve">000 0501 0100000000 000 </t>
  </si>
  <si>
    <t xml:space="preserve">000 0501 0140000000 000 </t>
  </si>
  <si>
    <t>Комплекс процессных мероприятий "Энергосбережение и повышение энергетической эффективности на территории МО город Волхов"</t>
  </si>
  <si>
    <t xml:space="preserve">000 0501 0140100000 000 </t>
  </si>
  <si>
    <t>Реализация мероприятий по повышению надежности и энергетической эффективности</t>
  </si>
  <si>
    <t xml:space="preserve">000 0501 01401S0180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</si>
  <si>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</si>
  <si>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0501 01401S0180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</si>
  <si>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</si>
  <si>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110 0501 01401S0180 811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</si>
  <si>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</si>
  <si>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000 0501 01401S0810 000 </t>
  </si>
  <si>
    <t xml:space="preserve">000 0501 01401S0810 810 </t>
  </si>
  <si>
    <t xml:space="preserve">110 0501 01401S0810 811 </t>
  </si>
  <si>
    <t xml:space="preserve">000 0501 6800000000 000 </t>
  </si>
  <si>
    <t xml:space="preserve">000 0501 6890000000 000 </t>
  </si>
  <si>
    <t xml:space="preserve">000 0501 6890100000 000 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</si>
  <si>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</si>
  <si>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 xml:space="preserve">000 0501 6890120020 000 </t>
  </si>
  <si>
    <t xml:space="preserve">000 0501 6890120020 240 </t>
  </si>
  <si>
    <t xml:space="preserve">110 0501 6890120020 244 </t>
  </si>
  <si>
    <t>Проведение ремонта и содержание муниципального жилищного фонда</t>
  </si>
  <si>
    <t xml:space="preserve">000 0501 6890120180 000 </t>
  </si>
  <si>
    <t xml:space="preserve">000 0501 6890120180 240 </t>
  </si>
  <si>
    <t xml:space="preserve">110 0501 6890120180 244 </t>
  </si>
  <si>
    <t>Прочие мероприятия в области жилищного хозяйства</t>
  </si>
  <si>
    <t xml:space="preserve">000 0501 6890120190 000 </t>
  </si>
  <si>
    <t xml:space="preserve">000 0501 6890120190 240 </t>
  </si>
  <si>
    <t xml:space="preserve">110 0501 6890120190 244 </t>
  </si>
  <si>
    <t>Коммунальное хозяйство</t>
  </si>
  <si>
    <t xml:space="preserve">000 0502 0000000000 000 </t>
  </si>
  <si>
    <t xml:space="preserve">000 0502 0100000000 000 </t>
  </si>
  <si>
    <t xml:space="preserve">000 0502 0180000000 000 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</si>
  <si>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</si>
  <si>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 xml:space="preserve">000 0502 0180100000 000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</si>
  <si>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</si>
  <si>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01801S0200 000 </t>
  </si>
  <si>
    <t>Бюджетные инвестиции</t>
  </si>
  <si>
    <t xml:space="preserve">000 0502 01801S0200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</si>
  <si>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</si>
  <si>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110 0502 01801S0200 414 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</si>
  <si>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</si>
  <si>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 xml:space="preserve">000 0502 0180200000 000 </t>
  </si>
  <si>
    <t>Проведение мероприятий по созданию мест (площадок) накопления твердых коммунальных отходов</t>
  </si>
  <si>
    <t xml:space="preserve">000 0502 01802S4790 000 </t>
  </si>
  <si>
    <t xml:space="preserve">000 0502 01802S4790 240 </t>
  </si>
  <si>
    <t xml:space="preserve">110 0502 01802S4790 244 </t>
  </si>
  <si>
    <t>Проведение мероприятий по оснащению мест (площадок) накопления твердых коммунальных отходов емкостями для накопления</t>
  </si>
  <si>
    <t xml:space="preserve">000 0502 01802S4960 000 </t>
  </si>
  <si>
    <t xml:space="preserve">000 0502 01802S4960 240 </t>
  </si>
  <si>
    <t xml:space="preserve">110 0502 01802S4960 244 </t>
  </si>
  <si>
    <t xml:space="preserve">000 0502 0300000000 000 </t>
  </si>
  <si>
    <t xml:space="preserve">000 0502 0340000000 000 </t>
  </si>
  <si>
    <t>Комплекс процессных мероприятий "Приобретение коммунальной спецтехники и оборудования для жилищно-коммунальных нужд"</t>
  </si>
  <si>
    <t xml:space="preserve">000 0502 0340300000 000 </t>
  </si>
  <si>
    <t>Приобретение коммунальной спецтехники и оборудования в лизинг "сублизинг"</t>
  </si>
  <si>
    <t xml:space="preserve">000 0502 0340320660 000 </t>
  </si>
  <si>
    <t xml:space="preserve">000 0502 0340320660 240 </t>
  </si>
  <si>
    <t xml:space="preserve">110 0502 0340320660 244 </t>
  </si>
  <si>
    <t xml:space="preserve">000 0502 6800000000 000 </t>
  </si>
  <si>
    <t xml:space="preserve">000 0502 6890000000 000 </t>
  </si>
  <si>
    <t xml:space="preserve">000 0502 6890100000 000 </t>
  </si>
  <si>
    <t>Субсидии организациям, оказывающим банные услуги физическим лицам в целях возмещения недополученных доходов от оказания банных услуг</t>
  </si>
  <si>
    <t xml:space="preserve">000 0502 6890106070 000 </t>
  </si>
  <si>
    <t xml:space="preserve">000 0502 6890106070 810 </t>
  </si>
  <si>
    <t xml:space="preserve">110 0502 6890106070 811 </t>
  </si>
  <si>
    <t>Прочие мероприятия в области коммунального хозяйства</t>
  </si>
  <si>
    <t xml:space="preserve">000 0502 6890120220 000 </t>
  </si>
  <si>
    <t xml:space="preserve">000 0502 6890120220 240 </t>
  </si>
  <si>
    <t xml:space="preserve">110 0502 6890120220 244 </t>
  </si>
  <si>
    <t>Благоустройство</t>
  </si>
  <si>
    <t xml:space="preserve">000 0503 0000000000 000 </t>
  </si>
  <si>
    <t xml:space="preserve">000 0503 0300000000 000 </t>
  </si>
  <si>
    <t xml:space="preserve">000 0503 0340000000 000 </t>
  </si>
  <si>
    <t>Комплекс процессных мероприятий "Снижение аварийности на муниципальной сети автомобильных дорог"</t>
  </si>
  <si>
    <t xml:space="preserve">000 0503 0340200000 000 </t>
  </si>
  <si>
    <t>Проведение мероприятий по снижению аварийности на муниципальной сети автомобильных дорог в части оплаты потребленной электрической энергии</t>
  </si>
  <si>
    <t xml:space="preserve">000 0503 0340220230 000 </t>
  </si>
  <si>
    <t xml:space="preserve">000 0503 0340220230 610 </t>
  </si>
  <si>
    <t xml:space="preserve">110 0503 0340220230 612 </t>
  </si>
  <si>
    <t>Проведение мероприятий по снижению аварийности на муниципальной сети автомобильных дорог в части оплаты расходов по содержанию сетей уличного освещения</t>
  </si>
  <si>
    <t xml:space="preserve">000 0503 0340220250 000 </t>
  </si>
  <si>
    <t xml:space="preserve">000 0503 0340220250 610 </t>
  </si>
  <si>
    <t xml:space="preserve">110 0503 0340220250 612 </t>
  </si>
  <si>
    <t xml:space="preserve">000 0503 0800000000 000 </t>
  </si>
  <si>
    <t xml:space="preserve">000 0503 0840000000 000 </t>
  </si>
  <si>
    <t>Комплекс процессных мероприятий "Реализация проектов местных инициатив граждан"</t>
  </si>
  <si>
    <t xml:space="preserve">000 0503 0840300000 000 </t>
  </si>
  <si>
    <t>Проведение мероприятий, направленных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</si>
  <si>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08403S4660 000 </t>
  </si>
  <si>
    <t xml:space="preserve">000 0503 08403S4660 240 </t>
  </si>
  <si>
    <t xml:space="preserve">110 0503 08403S4660 244 </t>
  </si>
  <si>
    <t xml:space="preserve">000 0503 0900000000 000 </t>
  </si>
  <si>
    <t>Федеральные проекты, входящие в состав национальных проектов</t>
  </si>
  <si>
    <t xml:space="preserve">000 0503 0910000000 000 </t>
  </si>
  <si>
    <t>Федеральный проект "Формирование комфортной городской среды"</t>
  </si>
  <si>
    <t xml:space="preserve">000 0503 091F200000 000 </t>
  </si>
  <si>
    <t>Реализация программ формирования современной городской среды</t>
  </si>
  <si>
    <t xml:space="preserve">000 0503 091F255550 000 </t>
  </si>
  <si>
    <t xml:space="preserve">000 0503 091F255550 240 </t>
  </si>
  <si>
    <t xml:space="preserve">110 0503 091F255550 244 </t>
  </si>
  <si>
    <t>Отраслевые проекты Ленинградской области</t>
  </si>
  <si>
    <t xml:space="preserve">000 0503 0970000000 000 </t>
  </si>
  <si>
    <t>Отраслевой проект Ленинградской области "Вело-47"</t>
  </si>
  <si>
    <t xml:space="preserve">000 0503 0970100000 000 </t>
  </si>
  <si>
    <t>Реализация мероприятий по созданию и развитию инфраструктуры активных видов туризма</t>
  </si>
  <si>
    <t xml:space="preserve">000 0503 09701S4950 000 </t>
  </si>
  <si>
    <t xml:space="preserve">000 0503 09701S4950 410 </t>
  </si>
  <si>
    <t xml:space="preserve">110 0503 09701S4950 414 </t>
  </si>
  <si>
    <t xml:space="preserve">000 0503 6800000000 000 </t>
  </si>
  <si>
    <t xml:space="preserve">000 0503 6890000000 000 </t>
  </si>
  <si>
    <t xml:space="preserve">000 0503 6890100000 000 </t>
  </si>
  <si>
    <t xml:space="preserve">000 0503 6890100170 000 </t>
  </si>
  <si>
    <t xml:space="preserve">000 0503 6890100170 610 </t>
  </si>
  <si>
    <t xml:space="preserve">110 0503 6890100170 611 </t>
  </si>
  <si>
    <t>Организация ритуальных услуг и содержание мест захоронения</t>
  </si>
  <si>
    <t xml:space="preserve">000 0503 6890120260 000 </t>
  </si>
  <si>
    <t xml:space="preserve">000 0503 6890120260 240 </t>
  </si>
  <si>
    <t xml:space="preserve">110 0503 6890120260 244 </t>
  </si>
  <si>
    <t>Проведение прочих мероприятий по благоустройству</t>
  </si>
  <si>
    <t xml:space="preserve">000 0503 6890120270 000 </t>
  </si>
  <si>
    <t xml:space="preserve">000 0503 6890120270 240 </t>
  </si>
  <si>
    <t xml:space="preserve">110 0503 6890120270 244 </t>
  </si>
  <si>
    <t xml:space="preserve">000 0503 6890120500 000 </t>
  </si>
  <si>
    <t xml:space="preserve">000 0503 6890120500 240 </t>
  </si>
  <si>
    <t xml:space="preserve">110 0503 6890120500 244 </t>
  </si>
  <si>
    <t xml:space="preserve">000 0503 6890120650 000 </t>
  </si>
  <si>
    <t xml:space="preserve">000 0503 6890120650 410 </t>
  </si>
  <si>
    <t xml:space="preserve">110 0503 6890120650 414 </t>
  </si>
  <si>
    <t>Другие вопросы в области жилищно-коммунального хозяйства</t>
  </si>
  <si>
    <t xml:space="preserve">000 0505 0000000000 000 </t>
  </si>
  <si>
    <t xml:space="preserve">000 0505 6800000000 000 </t>
  </si>
  <si>
    <t xml:space="preserve">000 0505 6890000000 000 </t>
  </si>
  <si>
    <t xml:space="preserve">000 0505 6890100000 000 </t>
  </si>
  <si>
    <t xml:space="preserve">000 0505 6890100170 000 </t>
  </si>
  <si>
    <t xml:space="preserve">000 0505 6890100170 610 </t>
  </si>
  <si>
    <t xml:space="preserve">110 0505 6890100170 611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</si>
  <si>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</si>
  <si>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</si>
  <si>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</si>
  <si>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</si>
  <si>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>Муниципальная программа МО город Волхов "Молодежь МО города Волхова"</t>
  </si>
  <si>
    <t xml:space="preserve">000 0707 1000000000 000 </t>
  </si>
  <si>
    <t xml:space="preserve">000 0707 1040000000 000 </t>
  </si>
  <si>
    <t>Комплекс процессных мероприятий "Участие в молодежных массовых мероприятиях и молодежных объединениях"</t>
  </si>
  <si>
    <t xml:space="preserve">000 0707 1040100000 000 </t>
  </si>
  <si>
    <t xml:space="preserve">000 0707 1040100170 000 </t>
  </si>
  <si>
    <t xml:space="preserve">000 0707 1040100170 610 </t>
  </si>
  <si>
    <t xml:space="preserve">110 0707 1040100170 611 </t>
  </si>
  <si>
    <t>Поддержка деятельности молодежных организаций и объединений, молодежных инициатив и развитию волонтерского движения</t>
  </si>
  <si>
    <t xml:space="preserve">000 0707 1040120280 000 </t>
  </si>
  <si>
    <t xml:space="preserve">000 0707 1040120280 610 </t>
  </si>
  <si>
    <t xml:space="preserve">110 0707 1040120280 612 </t>
  </si>
  <si>
    <t>Реализация проекта "Губернаторский молодежный трудовой отряд"</t>
  </si>
  <si>
    <t xml:space="preserve">000 0707 1040120290 000 </t>
  </si>
  <si>
    <t xml:space="preserve">000 0707 1040120290 610 </t>
  </si>
  <si>
    <t xml:space="preserve">110 0707 1040120290 612 </t>
  </si>
  <si>
    <t>Проведение молодежных массовых мероприятий, образовательных форумов и форумов молодежных проектов</t>
  </si>
  <si>
    <t xml:space="preserve">000 0707 1040120430 000 </t>
  </si>
  <si>
    <t xml:space="preserve">000 0707 1040120430 610 </t>
  </si>
  <si>
    <t xml:space="preserve">110 0707 1040120430 612 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</si>
  <si>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содействие трудовой адаптации и занятости молодежи</t>
  </si>
  <si>
    <t xml:space="preserve">000 0707 10401S4330 000 </t>
  </si>
  <si>
    <t xml:space="preserve">000 0707 10401S4330 610 </t>
  </si>
  <si>
    <t xml:space="preserve">110 0707 10401S4330 612 </t>
  </si>
  <si>
    <t>Комплекс процессных мероприятий "Поддержка молодых семей и пропаганда семейных ценностей"</t>
  </si>
  <si>
    <t xml:space="preserve">000 0707 1040200000 000 </t>
  </si>
  <si>
    <t>Поддержка молодых семей и пропаганда семейных ценностей</t>
  </si>
  <si>
    <t xml:space="preserve">000 0707 1040220300 000 </t>
  </si>
  <si>
    <t xml:space="preserve">000 0707 1040220300 610 </t>
  </si>
  <si>
    <t xml:space="preserve">110 0707 1040220300 612 </t>
  </si>
  <si>
    <t>Комплекс процессных мероприятий "Сохранение исторической памяти, гражданско-патриотическое и духовно-нравственное воспитание молодежи"</t>
  </si>
  <si>
    <t xml:space="preserve">000 0707 1040300000 000 </t>
  </si>
  <si>
    <t>Проведение мероприятий по сохранению исторической памяти, гражданско-патриотического и духовно-нравственного воспитания молодежи</t>
  </si>
  <si>
    <t xml:space="preserve">000 0707 1040320330 000 </t>
  </si>
  <si>
    <t xml:space="preserve">000 0707 1040320330 610 </t>
  </si>
  <si>
    <t xml:space="preserve">110 0707 1040320330 612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</si>
  <si>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</si>
  <si>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</si>
  <si>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</si>
  <si>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</si>
  <si>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000 0801 0400000000 000 </t>
  </si>
  <si>
    <t xml:space="preserve">000 0801 0440000000 000 </t>
  </si>
  <si>
    <t>Комплекс процессных мероприятий "Сохранение, поддержка и развитие объектов культуры МО город Волхов, совершенствование материально-технической базы"</t>
  </si>
  <si>
    <t xml:space="preserve">000 0801 0440100000 000 </t>
  </si>
  <si>
    <t>Поддержка развития общественной инфраструктуры муниципального значения</t>
  </si>
  <si>
    <t xml:space="preserve">000 0801 04401S4840 000 </t>
  </si>
  <si>
    <t xml:space="preserve">000 0801 04401S4840 610 </t>
  </si>
  <si>
    <t xml:space="preserve">110 0801 04401S4840 612 </t>
  </si>
  <si>
    <t>Комплекс процессных мероприятий "Сохранение и развитие народной культуры и самодеятельного творчества в МО город Волхов"</t>
  </si>
  <si>
    <t xml:space="preserve">000 0801 0440200000 000 </t>
  </si>
  <si>
    <t>Организация и проведение праздничных мероприятий</t>
  </si>
  <si>
    <t xml:space="preserve">000 0801 0440220310 000 </t>
  </si>
  <si>
    <t xml:space="preserve">000 0801 0440220310 240 </t>
  </si>
  <si>
    <t xml:space="preserve">110 0801 0440220310 244 </t>
  </si>
  <si>
    <t xml:space="preserve">000 0801 0440220310 610 </t>
  </si>
  <si>
    <t xml:space="preserve">110 0801 0440220310 612 </t>
  </si>
  <si>
    <t>Организация и проведение мероприятий в сфере культуры</t>
  </si>
  <si>
    <t xml:space="preserve">000 0801 0440260140 000 </t>
  </si>
  <si>
    <t xml:space="preserve">000 0801 0440260140 610 </t>
  </si>
  <si>
    <t xml:space="preserve">110 0801 0440260140 612 </t>
  </si>
  <si>
    <t>Организация и проведение социально-культурных мероприятий</t>
  </si>
  <si>
    <t xml:space="preserve">000 0801 0440260320 000 </t>
  </si>
  <si>
    <t xml:space="preserve">000 0801 0440260320 610 </t>
  </si>
  <si>
    <t xml:space="preserve">110 0801 0440260320 612 </t>
  </si>
  <si>
    <t>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</si>
  <si>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 xml:space="preserve">000 0801 0440260410 000 </t>
  </si>
  <si>
    <t xml:space="preserve">000 0801 0440260410 610 </t>
  </si>
  <si>
    <t xml:space="preserve">110 0801 0440260410 612 </t>
  </si>
  <si>
    <t xml:space="preserve">000 0801 0440300000 000 </t>
  </si>
  <si>
    <t xml:space="preserve">000 0801 0440300170 000 </t>
  </si>
  <si>
    <t xml:space="preserve">000 0801 0440300170 610 </t>
  </si>
  <si>
    <t xml:space="preserve">110 0801 0440300170 611 </t>
  </si>
  <si>
    <t>Cофинансирование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</si>
  <si>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 xml:space="preserve">000 0801 04403S0360 000 </t>
  </si>
  <si>
    <t xml:space="preserve">000 0801 04403S0360 610 </t>
  </si>
  <si>
    <t xml:space="preserve">110 0801 04403S0360 611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</si>
  <si>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</si>
  <si>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</si>
  <si>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</si>
  <si>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</si>
  <si>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000 1001 6800000000 000 </t>
  </si>
  <si>
    <t xml:space="preserve">000 1001 6890000000 000 </t>
  </si>
  <si>
    <t xml:space="preserve">000 1001 6890100000 000 </t>
  </si>
  <si>
    <t>Доплаты к пенсиям муниципальных служащих</t>
  </si>
  <si>
    <t xml:space="preserve">000 1001 6890103050 000 </t>
  </si>
  <si>
    <t>Публичные нормативные социальные выплаты гражданам</t>
  </si>
  <si>
    <t xml:space="preserve">000 1001 6890103050 310 </t>
  </si>
  <si>
    <t>Иные пенсии, социальные доплаты к пенсиям</t>
  </si>
  <si>
    <t xml:space="preserve">110 1001 6890103050 312 </t>
  </si>
  <si>
    <t>Охрана семьи и детства</t>
  </si>
  <si>
    <t xml:space="preserve">000 1004 0000000000 000 </t>
  </si>
  <si>
    <t>Муниципальная программа МО город Волхов "Обеспечение качественным жильем граждан на территории МО город Волхов"</t>
  </si>
  <si>
    <t xml:space="preserve">000 1004 0200000000 000 </t>
  </si>
  <si>
    <t xml:space="preserve">000 1004 0240000000 000 </t>
  </si>
  <si>
    <t>Комплекс процессных мероприятий "Улучшение жилищных условий граждан"</t>
  </si>
  <si>
    <t xml:space="preserve">000 1004 0240100000 000 </t>
  </si>
  <si>
    <t>Реализация мероприятий по обеспечению жильем молодых семей</t>
  </si>
  <si>
    <t xml:space="preserve">000 1004 02401L4970 000 </t>
  </si>
  <si>
    <t>Социальные выплаты гражданам, кроме публичных нормативных социальных выплат</t>
  </si>
  <si>
    <t xml:space="preserve">000 1004 02401L4970 320 </t>
  </si>
  <si>
    <t>Субсидии гражданам на приобретение жилья</t>
  </si>
  <si>
    <t xml:space="preserve">110 1004 02401L4970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</si>
  <si>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</si>
  <si>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</si>
  <si>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</si>
  <si>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</si>
  <si>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МО город Волхов "Развитие физической культуры и спорта в МО город Волхов"</t>
  </si>
  <si>
    <t xml:space="preserve">000 1101 0500000000 000 </t>
  </si>
  <si>
    <t xml:space="preserve">000 1101 0540000000 000 </t>
  </si>
  <si>
    <t>Комплекс процессных мероприятий "Развитие физической культуры и массового спорта в МО город Волхов"</t>
  </si>
  <si>
    <t xml:space="preserve">000 1101 0540100000 000 </t>
  </si>
  <si>
    <t xml:space="preserve">000 1101 0540100170 000 </t>
  </si>
  <si>
    <t xml:space="preserve">000 1101 0540100170 610 </t>
  </si>
  <si>
    <t xml:space="preserve">110 1101 0540100170 611 </t>
  </si>
  <si>
    <t>Организация, проведение и участие в физкультурных мероприятиях и спортивных соревнованиях</t>
  </si>
  <si>
    <t xml:space="preserve">000 1101 0540120520 000 </t>
  </si>
  <si>
    <t xml:space="preserve">000 1101 0540120520 610 </t>
  </si>
  <si>
    <t xml:space="preserve">110 1101 0540120520 612 </t>
  </si>
  <si>
    <t>Финансовое обеспечение затрат по содержанию спортивных сооружений в целях предоставления сертификатов на занятия физической культурой и спортом, организованных спортивных групп и команд, отобранных по результатам конкурсных процедур</t>
  </si>
  <si>
    <t xml:space="preserve">000 1101 0540120540 000 </t>
  </si>
  <si>
    <t xml:space="preserve">000 1101 0540120540 610 </t>
  </si>
  <si>
    <t xml:space="preserve">110 1101 0540120540 612 </t>
  </si>
  <si>
    <t>Комплекс процессных мероприятий "Реализация мероприятий по внедрению Всероссийского физкультурно-спортивного комплекса "Готов к труду и обороне" (ГТО)</t>
  </si>
  <si>
    <t xml:space="preserve">000 1101 0540200000 000 </t>
  </si>
  <si>
    <t>Реализация мероприятий по внедрению Всероссийского физкультурно-спортивного комплекса "Готов к труду и обороне" (ГТО)</t>
  </si>
  <si>
    <t xml:space="preserve">000 1101 0540260220 000 </t>
  </si>
  <si>
    <t xml:space="preserve">000 1101 0540260220 610 </t>
  </si>
  <si>
    <t xml:space="preserve">110 1101 0540260220 612 </t>
  </si>
  <si>
    <t>Спорт высших достижений</t>
  </si>
  <si>
    <t xml:space="preserve">000 1103 0000000000 000 </t>
  </si>
  <si>
    <t xml:space="preserve">000 1103 0500000000 000 </t>
  </si>
  <si>
    <t xml:space="preserve">000 1103 0580000000 000 </t>
  </si>
  <si>
    <t>Мероприятия, направленные на достижение целей федерального проекта "Спорт - норма жизни"</t>
  </si>
  <si>
    <t xml:space="preserve">000 1103 0580100000 000 </t>
  </si>
  <si>
    <t>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</si>
  <si>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 xml:space="preserve">000 1103 05801S4600 000 </t>
  </si>
  <si>
    <t xml:space="preserve">000 1103 05801S4600 610 </t>
  </si>
  <si>
    <t xml:space="preserve">110 1103 05801S4600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</si>
  <si>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</si>
  <si>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</si>
  <si>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</si>
  <si>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</si>
  <si>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</si>
  <si>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</si>
  <si>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</si>
  <si>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</si>
  <si>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</si>
  <si>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</si>
  <si>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</si>
  <si>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городскими поселениями кредитов от кредитных организаций в валюте Российской Федерации</t>
  </si>
  <si>
    <t>111 01020000130000710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</si>
  <si>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</si>
  <si>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</si>
  <si>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</si>
  <si>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</si>
  <si>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</si>
  <si>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</si>
  <si>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</si>
  <si>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</si>
  <si>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</si>
  <si>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111 01050000000000500</t>
  </si>
  <si>
    <t>Увеличение прочих остатков денежных средств бюджетов городских поселений</t>
  </si>
  <si>
    <t>111 01050201130000510</t>
  </si>
  <si>
    <t>уменьшение остатков средств, всего</t>
  </si>
  <si>
    <t>720</t>
  </si>
  <si>
    <t>111 01050000000000600</t>
  </si>
  <si>
    <t>Уменьшение прочих остатков денежных средств бюджетов городских поселений</t>
  </si>
  <si>
    <t>111 01050201130000610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</si>
  <si>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</si>
  <si>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</si>
  <si>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</si>
  <si>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</si>
  <si>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</si>
  <si>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</si>
  <si>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</si>
  <si>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</si>
  <si>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</si>
  <si>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</si>
  <si>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</si>
  <si>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</si>
  <si>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</si>
  <si>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</si>
  <si>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</si>
  <si>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d:\data\exch\117M01.txt</t>
  </si>
  <si>
    <t>Доходы/EXPORT_SRC_CODE</t>
  </si>
  <si>
    <t>Доходы/PERIOD</t>
  </si>
  <si>
    <t>Комитет финансов Волховского муниципального района</t>
  </si>
  <si>
    <t>БЮДЖЕТ МО г. ВОЛХОВ</t>
  </si>
  <si>
    <t>Утвержден</t>
  </si>
  <si>
    <t>постановлением  Администрации</t>
  </si>
  <si>
    <t>Волховского муниципального района</t>
  </si>
  <si>
    <t>Приложение 1</t>
  </si>
  <si>
    <t>Приложение 2</t>
  </si>
  <si>
    <t>ОТЧЕТ ОБ ИСПОЛЬЗОВАНИИ СРЕДСТВ РЕЗЕРВНОГО ФОНДА</t>
  </si>
  <si>
    <r>
      <t xml:space="preserve">Наименование финансового органа:  </t>
    </r>
    <r>
      <rPr>
        <b/>
        <sz val="11"/>
        <rFont val="Arial Cyr"/>
        <charset val="204"/>
      </rPr>
      <t>Комитет финансов Волховского муниципального района</t>
    </r>
  </si>
  <si>
    <r>
      <t>Наименование бюджета:</t>
    </r>
    <r>
      <rPr>
        <b/>
        <sz val="9"/>
        <rFont val="Arial Cyr"/>
        <charset val="204"/>
      </rPr>
      <t xml:space="preserve"> </t>
    </r>
    <r>
      <rPr>
        <b/>
        <sz val="11"/>
        <rFont val="Arial Cyr"/>
        <charset val="204"/>
      </rPr>
      <t>Бюджет муниципального образования город Волхов</t>
    </r>
  </si>
  <si>
    <t>Наименование показателя</t>
  </si>
  <si>
    <t>Наименование расходования средств резервного фонда</t>
  </si>
  <si>
    <t>Наименование муниципального правовового акта</t>
  </si>
  <si>
    <t>Раздел, подраздел</t>
  </si>
  <si>
    <t xml:space="preserve">Размер использованного резервного фонда </t>
  </si>
  <si>
    <t>Остаток неиспользованного резервного фонда</t>
  </si>
  <si>
    <t>0111</t>
  </si>
  <si>
    <t>0503</t>
  </si>
  <si>
    <t>ВСЕГО СРЕДСТВ РЕЗЕРВНОГО ФОНДА</t>
  </si>
  <si>
    <t>на 1 апреля 2022 года</t>
  </si>
  <si>
    <t>Размер первоначально утвержденного резервного фонда
 (РСД от  21.12.2022 г. №40)</t>
  </si>
  <si>
    <t>Размер уточненного резервного фонда
(РСД от  21.12.2022 г. №40)</t>
  </si>
  <si>
    <t>0113</t>
  </si>
  <si>
    <t>Постановление администрации Волховского муниципального района от 19.01.2022 г.№79</t>
  </si>
  <si>
    <t>Постановление администрации Волховского муниципального района от 8.02.2022 г. №319</t>
  </si>
  <si>
    <t>Постановление администрации Волховского муниципального района от 11.03.2022 г. №661</t>
  </si>
  <si>
    <t>На непредвиденные расходы для ликвидации последствий сильного снегопада с целью  предупреждения чрезвычайной ситуации по обеспечению проезда автотранспорта</t>
  </si>
  <si>
    <t>На непредвиденные расходы для оказания услуг по охране полигона занятого ТБО с целью обеспечения безопасности его функционирования</t>
  </si>
  <si>
    <t>Приложение 3</t>
  </si>
  <si>
    <t>ОТЧЕТ ОБ ИСПОЛЬЗОВАНИИ СРЕДСТВ ДОРОЖНОГО ФОНДА</t>
  </si>
  <si>
    <r>
      <t xml:space="preserve">Наименование бюджета: </t>
    </r>
    <r>
      <rPr>
        <b/>
        <sz val="10.5"/>
        <rFont val="Arial Cyr"/>
        <charset val="204"/>
      </rPr>
      <t>Бюджет муниципального образования город Волхов</t>
    </r>
  </si>
  <si>
    <t>ОБЪЕМ ДОХОДОВ БЮДЖЕТА ОТ ИСТОЧНИКОВ, ОПРЕДЕЛЕННЫХ РЕШЕНИЕМ СОВЕТА ДЕПУТАТОВ О СОЗДАНИИ ДОРОЖНОГО ФОНДА, всего</t>
  </si>
  <si>
    <t>Местный бюджет</t>
  </si>
  <si>
    <t>Поступления сумм в возмещение ущерба в связи с нарушением исполнителем (подрядчиком) условий контрактов или иных договоров, финансируемых за счет средств муниципальных дорожных фондов</t>
  </si>
  <si>
    <t>Областной бюджет</t>
  </si>
  <si>
    <t>ОБЪЕМ СРЕДСТВ ДОРОЖНОГО ФОНДА, всего</t>
  </si>
  <si>
    <t>Проведение мероприятий в области дорожного хозяйства в целях государственной регистрации прав на объекты недвижимости дорожного хозяйства</t>
  </si>
  <si>
    <t>Проведение мероприятий по ремонту улиц, дорог, тротуаров, дворовых территорий и других мероприятий по поддержанию существующей сети автомобильных дорог</t>
  </si>
  <si>
    <t>Проведение мероприятий, направленных на реализацию государственной программы Ленинградской области "Развитие автомобильных дорог Ленинградской области"</t>
  </si>
  <si>
    <t>Справочно:</t>
  </si>
  <si>
    <t xml:space="preserve">доля (%) от НДФЛ, подлежащего зачислению в бюджет МО город Волхов не менее 10 процентов, но не более 30 процентов </t>
  </si>
  <si>
    <t>расчет размера НДФЛ для определения объема средств дорожного фонда</t>
  </si>
  <si>
    <t>Прогнозируемый объем</t>
  </si>
  <si>
    <t>Отклонение</t>
  </si>
  <si>
    <t>ОСТАТКИ ДОРОЖНОГО ФОНДА ЗА СЧЕТ СРЕДСТВ  МЕСТНОГО БЮДЖЕТА
НА 01 ЯНВАРЯ 2022 ГОДА</t>
  </si>
  <si>
    <t>Безвозмездные поступления из бюджетов бюджетной системы Российской Федерации на финансовое обеспечение дорожной деятельности</t>
  </si>
  <si>
    <t>Местный бюджет, в том числе за счет остатков местного бюджета на 01.01.2022 г.</t>
  </si>
  <si>
    <t>Утверждены</t>
  </si>
  <si>
    <t>Приложение 4</t>
  </si>
  <si>
    <t>СВЕДЕНИЯ О ЧИСЛЕННОСТИ МУНИЦИПАЛЬНЫХ СЛУЖАЩИХ ОРГАНОВ МЕСТНОГО САМОУПРАВЛЕНИЯ, РАБОТНИКОВ МУНИЦИПАЛЬНЫХ УЧРЕЖДЕНИЙ 
С УКАЗАНИЕМ ФАКТИЧЕСКИХ ЗАТРАТ НА ИХ ДЕНЕЖНОЕ СОДЕРЖАНИЕ</t>
  </si>
  <si>
    <t>Показатели</t>
  </si>
  <si>
    <t>Численность, чел.</t>
  </si>
  <si>
    <t>Фактические затраты на их денежное содержание, тыс.руб.</t>
  </si>
  <si>
    <t>Муниципальные служащие органов местного самоуправления</t>
  </si>
  <si>
    <t>Немуниципальные служащие органов местного самоуправления</t>
  </si>
  <si>
    <t>Работники муниципальных учреждений</t>
  </si>
  <si>
    <t>ВСЕГО</t>
  </si>
  <si>
    <t>от 24 мая 2022 г.  № 1598</t>
  </si>
  <si>
    <t>от 24 мая 2022 г. №1598</t>
  </si>
  <si>
    <t>от  24 мая 2022 г. № 1598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</si>
</sst>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\ &quot;г.&quot;"/>
    <numFmt numFmtId="165" formatCode="?"/>
    <numFmt numFmtId="166" formatCode="0.000000000"/>
    <numFmt numFmtId="167" formatCode="#,##0.0"/>
  </numFmts>
  <fonts count="2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9"/>
      <name val="Arial Cyr"/>
    </font>
    <font>
      <b/>
      <sz val="9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sz val="8"/>
      <name val="Arial Cyr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 Cyr"/>
      <family val="2"/>
      <charset val="204"/>
    </font>
    <font>
      <b/>
      <sz val="10.5"/>
      <name val="Arial Cyr"/>
      <charset val="204"/>
    </font>
    <font>
      <sz val="9"/>
      <name val="Arial Cyr"/>
      <charset val="204"/>
    </font>
    <font>
      <i/>
      <sz val="12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1" fillId="0" borderId="0"/>
    <xf numFmtId="0" fontId="18" fillId="0" borderId="0"/>
    <xf numFmtId="0" fontId="1" fillId="0" borderId="0"/>
  </cellStyleXfs>
  <cellXfs count="236">
    <xf numFmtId="0" fontId="0" fillId="0" borderId="0" xfId="0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center"/>
    </xf>
    <xf numFmtId="49" fontId="4" fillId="0" borderId="0" xfId="0" applyNumberFormat="1" applyFont="1" applyBorder="1" applyAlignment="1" applyProtection="1"/>
    <xf numFmtId="49" fontId="3" fillId="0" borderId="4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3" fillId="0" borderId="4" xfId="0" applyNumberFormat="1" applyFont="1" applyBorder="1" applyAlignment="1" applyProtection="1">
      <alignment horizontal="centerContinuous"/>
    </xf>
    <xf numFmtId="49" fontId="3" fillId="0" borderId="0" xfId="0" applyNumberFormat="1" applyFont="1" applyBorder="1" applyAlignment="1" applyProtection="1">
      <alignment horizontal="left"/>
    </xf>
    <xf numFmtId="49" fontId="3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31" xfId="0" applyNumberFormat="1" applyFont="1" applyBorder="1" applyAlignment="1" applyProtection="1">
      <alignment horizontal="right"/>
    </xf>
    <xf numFmtId="49" fontId="3" fillId="0" borderId="32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33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5" fontId="3" fillId="0" borderId="32" xfId="0" applyNumberFormat="1" applyFont="1" applyBorder="1" applyAlignment="1" applyProtection="1">
      <alignment horizontal="left" wrapText="1"/>
    </xf>
    <xf numFmtId="165" fontId="5" fillId="0" borderId="21" xfId="0" applyNumberFormat="1" applyFont="1" applyBorder="1" applyAlignment="1" applyProtection="1">
      <alignment horizontal="left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49" fontId="3" fillId="0" borderId="35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/>
    <xf numFmtId="0" fontId="3" fillId="0" borderId="37" xfId="0" applyFont="1" applyBorder="1" applyAlignment="1" applyProtection="1">
      <alignment vertical="center" wrapText="1"/>
    </xf>
    <xf numFmtId="49" fontId="3" fillId="0" borderId="37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33" xfId="0" applyFont="1" applyBorder="1" applyAlignment="1" applyProtection="1">
      <alignment vertical="center" wrapText="1"/>
    </xf>
    <xf numFmtId="49" fontId="3" fillId="0" borderId="33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left" wrapText="1"/>
    </xf>
    <xf numFmtId="49" fontId="5" fillId="0" borderId="38" xfId="0" applyNumberFormat="1" applyFont="1" applyBorder="1" applyAlignment="1" applyProtection="1">
      <alignment horizontal="center" wrapText="1"/>
    </xf>
    <xf numFmtId="49" fontId="5" fillId="0" borderId="33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3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0" fontId="4" fillId="0" borderId="27" xfId="0" applyFont="1" applyBorder="1" applyAlignment="1" applyProtection="1"/>
    <xf numFmtId="0" fontId="4" fillId="0" borderId="28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right"/>
    </xf>
    <xf numFmtId="0" fontId="4" fillId="0" borderId="29" xfId="0" applyFont="1" applyBorder="1" applyAlignment="1" applyProtection="1"/>
    <xf numFmtId="0" fontId="4" fillId="0" borderId="30" xfId="0" applyFont="1" applyBorder="1" applyAlignment="1" applyProtection="1"/>
    <xf numFmtId="49" fontId="3" fillId="0" borderId="25" xfId="0" applyNumberFormat="1" applyFont="1" applyBorder="1" applyAlignment="1" applyProtection="1">
      <alignment horizontal="center" wrapText="1"/>
    </xf>
    <xf numFmtId="4" fontId="3" fillId="0" borderId="23" xfId="0" applyNumberFormat="1" applyFont="1" applyBorder="1" applyAlignment="1" applyProtection="1">
      <alignment horizontal="right"/>
    </xf>
    <xf numFmtId="4" fontId="3" fillId="0" borderId="31" xfId="0" applyNumberFormat="1" applyFont="1" applyBorder="1" applyAlignment="1" applyProtection="1">
      <alignment horizontal="right"/>
    </xf>
    <xf numFmtId="165" fontId="5" fillId="0" borderId="32" xfId="0" applyNumberFormat="1" applyFont="1" applyBorder="1" applyAlignment="1" applyProtection="1">
      <alignment horizontal="left" wrapText="1"/>
    </xf>
    <xf numFmtId="0" fontId="4" fillId="0" borderId="6" xfId="0" applyFont="1" applyBorder="1" applyAlignment="1" applyProtection="1"/>
    <xf numFmtId="0" fontId="4" fillId="0" borderId="39" xfId="0" applyFont="1" applyBorder="1" applyAlignment="1" applyProtection="1"/>
    <xf numFmtId="0" fontId="4" fillId="0" borderId="39" xfId="0" applyFont="1" applyBorder="1" applyAlignment="1" applyProtection="1">
      <alignment horizontal="center"/>
    </xf>
    <xf numFmtId="0" fontId="4" fillId="0" borderId="39" xfId="0" applyFont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40" xfId="0" applyNumberFormat="1" applyFont="1" applyBorder="1" applyAlignment="1" applyProtection="1">
      <alignment horizontal="center" wrapText="1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49" fontId="4" fillId="0" borderId="0" xfId="0" applyNumberFormat="1" applyFont="1" applyBorder="1" applyAlignment="1" applyProtection="1">
      <alignment horizontal="center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4" xfId="0" applyNumberFormat="1" applyFont="1" applyBorder="1" applyAlignment="1" applyProtection="1">
      <alignment horizontal="center" wrapText="1"/>
    </xf>
    <xf numFmtId="0" fontId="3" fillId="0" borderId="45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15" xfId="0" applyNumberFormat="1" applyFont="1" applyBorder="1" applyAlignment="1" applyProtection="1">
      <alignment horizontal="center" wrapText="1"/>
    </xf>
    <xf numFmtId="49" fontId="3" fillId="0" borderId="15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0" fontId="4" fillId="0" borderId="34" xfId="0" applyFont="1" applyBorder="1" applyAlignment="1" applyProtection="1">
      <alignment horizontal="left"/>
    </xf>
    <xf numFmtId="0" fontId="4" fillId="0" borderId="35" xfId="0" applyFont="1" applyBorder="1" applyAlignment="1" applyProtection="1">
      <alignment horizontal="center"/>
    </xf>
    <xf numFmtId="0" fontId="4" fillId="0" borderId="35" xfId="0" applyFont="1" applyBorder="1" applyAlignment="1" applyProtection="1">
      <alignment horizontal="left"/>
    </xf>
    <xf numFmtId="49" fontId="4" fillId="0" borderId="35" xfId="0" applyNumberFormat="1" applyFont="1" applyBorder="1" applyAlignment="1" applyProtection="1"/>
    <xf numFmtId="0" fontId="4" fillId="0" borderId="35" xfId="0" applyFont="1" applyBorder="1" applyAlignment="1" applyProtection="1"/>
    <xf numFmtId="49" fontId="6" fillId="0" borderId="44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1" xfId="0" applyNumberFormat="1" applyFont="1" applyBorder="1" applyAlignment="1" applyProtection="1">
      <alignment horizontal="right"/>
    </xf>
    <xf numFmtId="49" fontId="6" fillId="0" borderId="32" xfId="0" applyNumberFormat="1" applyFont="1" applyBorder="1" applyAlignment="1" applyProtection="1">
      <alignment horizontal="left" wrapText="1"/>
    </xf>
    <xf numFmtId="49" fontId="6" fillId="0" borderId="38" xfId="0" applyNumberFormat="1" applyFont="1" applyBorder="1" applyAlignment="1" applyProtection="1">
      <alignment horizontal="center" wrapText="1"/>
    </xf>
    <xf numFmtId="49" fontId="6" fillId="0" borderId="33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3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9" fontId="7" fillId="0" borderId="21" xfId="0" applyNumberFormat="1" applyFont="1" applyBorder="1" applyAlignment="1" applyProtection="1">
      <alignment horizontal="left" wrapText="1"/>
    </xf>
    <xf numFmtId="49" fontId="7" fillId="0" borderId="22" xfId="0" applyNumberFormat="1" applyFont="1" applyBorder="1" applyAlignment="1" applyProtection="1">
      <alignment horizontal="center" wrapText="1"/>
    </xf>
    <xf numFmtId="49" fontId="7" fillId="0" borderId="23" xfId="0" applyNumberFormat="1" applyFont="1" applyBorder="1" applyAlignment="1" applyProtection="1">
      <alignment horizontal="center"/>
    </xf>
    <xf numFmtId="4" fontId="7" fillId="0" borderId="24" xfId="0" applyNumberFormat="1" applyFont="1" applyBorder="1" applyAlignment="1" applyProtection="1">
      <alignment horizontal="right"/>
    </xf>
    <xf numFmtId="4" fontId="7" fillId="0" borderId="25" xfId="0" applyNumberFormat="1" applyFont="1" applyBorder="1" applyAlignment="1" applyProtection="1">
      <alignment horizontal="right"/>
    </xf>
    <xf numFmtId="0" fontId="0" fillId="0" borderId="0" xfId="0" applyProtection="1">
      <protection locked="0"/>
    </xf>
    <xf numFmtId="0" fontId="9" fillId="0" borderId="0" xfId="0" applyFont="1" applyAlignment="1">
      <alignment horizontal="right"/>
    </xf>
    <xf numFmtId="0" fontId="10" fillId="0" borderId="0" xfId="0" applyFont="1"/>
    <xf numFmtId="0" fontId="9" fillId="0" borderId="0" xfId="0" applyFont="1" applyAlignment="1"/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4" fillId="0" borderId="0" xfId="0" applyFont="1" applyBorder="1" applyAlignment="1"/>
    <xf numFmtId="0" fontId="14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49" fontId="17" fillId="0" borderId="24" xfId="1" applyNumberFormat="1" applyFont="1" applyFill="1" applyBorder="1" applyAlignment="1">
      <alignment horizontal="center" vertical="center" wrapText="1"/>
    </xf>
    <xf numFmtId="49" fontId="17" fillId="0" borderId="23" xfId="1" applyNumberFormat="1" applyFont="1" applyFill="1" applyBorder="1" applyAlignment="1">
      <alignment horizontal="center" vertical="center" wrapText="1"/>
    </xf>
    <xf numFmtId="49" fontId="17" fillId="0" borderId="24" xfId="2" applyNumberFormat="1" applyFont="1" applyBorder="1" applyAlignment="1" applyProtection="1">
      <alignment horizontal="center" vertical="center" wrapText="1"/>
    </xf>
    <xf numFmtId="0" fontId="16" fillId="0" borderId="0" xfId="0" applyFont="1"/>
    <xf numFmtId="0" fontId="19" fillId="0" borderId="24" xfId="2" applyFont="1" applyFill="1" applyBorder="1" applyAlignment="1">
      <alignment horizontal="left" vertical="center" wrapText="1"/>
    </xf>
    <xf numFmtId="0" fontId="20" fillId="0" borderId="24" xfId="2" applyFont="1" applyFill="1" applyBorder="1" applyAlignment="1">
      <alignment horizontal="left" vertical="center" wrapText="1"/>
    </xf>
    <xf numFmtId="49" fontId="19" fillId="0" borderId="23" xfId="1" applyNumberFormat="1" applyFont="1" applyFill="1" applyBorder="1" applyAlignment="1">
      <alignment horizontal="center" vertical="center" wrapText="1"/>
    </xf>
    <xf numFmtId="4" fontId="19" fillId="0" borderId="24" xfId="1" applyNumberFormat="1" applyFont="1" applyFill="1" applyBorder="1" applyAlignment="1">
      <alignment horizontal="right" vertical="center"/>
    </xf>
    <xf numFmtId="49" fontId="21" fillId="0" borderId="24" xfId="1" applyNumberFormat="1" applyFont="1" applyFill="1" applyBorder="1" applyAlignment="1">
      <alignment horizontal="left" vertical="center" wrapText="1"/>
    </xf>
    <xf numFmtId="49" fontId="19" fillId="0" borderId="23" xfId="1" applyNumberFormat="1" applyFont="1" applyFill="1" applyBorder="1" applyAlignment="1">
      <alignment horizontal="right" vertical="center"/>
    </xf>
    <xf numFmtId="4" fontId="21" fillId="0" borderId="24" xfId="1" applyNumberFormat="1" applyFont="1" applyFill="1" applyBorder="1" applyAlignment="1">
      <alignment horizontal="right" vertical="center"/>
    </xf>
    <xf numFmtId="0" fontId="1" fillId="0" borderId="0" xfId="3" applyAlignment="1">
      <alignment vertical="center"/>
    </xf>
    <xf numFmtId="0" fontId="9" fillId="0" borderId="0" xfId="3" applyFont="1" applyAlignment="1">
      <alignment horizontal="right"/>
    </xf>
    <xf numFmtId="0" fontId="1" fillId="0" borderId="0" xfId="3" applyAlignment="1"/>
    <xf numFmtId="0" fontId="16" fillId="0" borderId="0" xfId="3" applyFont="1" applyBorder="1" applyAlignment="1">
      <alignment horizontal="left" vertical="center" wrapText="1"/>
    </xf>
    <xf numFmtId="0" fontId="14" fillId="0" borderId="0" xfId="3" applyFont="1" applyBorder="1" applyAlignment="1">
      <alignment horizontal="left" vertical="center"/>
    </xf>
    <xf numFmtId="49" fontId="14" fillId="0" borderId="0" xfId="3" applyNumberFormat="1" applyFont="1" applyBorder="1" applyAlignment="1">
      <alignment horizontal="left" vertical="center"/>
    </xf>
    <xf numFmtId="49" fontId="14" fillId="0" borderId="0" xfId="3" applyNumberFormat="1" applyFont="1" applyBorder="1" applyAlignment="1">
      <alignment vertical="center"/>
    </xf>
    <xf numFmtId="0" fontId="14" fillId="0" borderId="0" xfId="3" applyFont="1" applyBorder="1" applyAlignment="1">
      <alignment horizontal="right" vertical="center"/>
    </xf>
    <xf numFmtId="0" fontId="8" fillId="0" borderId="0" xfId="3" applyFont="1" applyAlignment="1">
      <alignment vertical="center"/>
    </xf>
    <xf numFmtId="0" fontId="1" fillId="0" borderId="0" xfId="3" applyFont="1" applyAlignment="1">
      <alignment vertical="center"/>
    </xf>
    <xf numFmtId="0" fontId="1" fillId="0" borderId="0" xfId="3" applyFill="1" applyAlignment="1">
      <alignment vertical="center"/>
    </xf>
    <xf numFmtId="0" fontId="26" fillId="0" borderId="0" xfId="3" applyFont="1" applyAlignment="1">
      <alignment vertical="center"/>
    </xf>
    <xf numFmtId="0" fontId="14" fillId="0" borderId="61" xfId="0" applyFont="1" applyFill="1" applyBorder="1" applyAlignment="1">
      <alignment horizontal="center" vertical="center"/>
    </xf>
    <xf numFmtId="49" fontId="14" fillId="0" borderId="62" xfId="0" applyNumberFormat="1" applyFont="1" applyFill="1" applyBorder="1" applyAlignment="1">
      <alignment horizontal="center" vertical="center" wrapText="1"/>
    </xf>
    <xf numFmtId="49" fontId="14" fillId="0" borderId="62" xfId="0" applyNumberFormat="1" applyFont="1" applyFill="1" applyBorder="1" applyAlignment="1">
      <alignment horizontal="center" vertical="center"/>
    </xf>
    <xf numFmtId="49" fontId="14" fillId="0" borderId="63" xfId="0" applyNumberFormat="1" applyFont="1" applyFill="1" applyBorder="1" applyAlignment="1">
      <alignment horizontal="center" vertical="center" wrapText="1"/>
    </xf>
    <xf numFmtId="49" fontId="7" fillId="2" borderId="46" xfId="0" applyNumberFormat="1" applyFont="1" applyFill="1" applyBorder="1" applyAlignment="1">
      <alignment horizontal="left" vertical="center" wrapText="1"/>
    </xf>
    <xf numFmtId="4" fontId="7" fillId="2" borderId="64" xfId="0" applyNumberFormat="1" applyFont="1" applyFill="1" applyBorder="1" applyAlignment="1">
      <alignment horizontal="right" vertical="center"/>
    </xf>
    <xf numFmtId="4" fontId="7" fillId="2" borderId="47" xfId="0" applyNumberFormat="1" applyFont="1" applyFill="1" applyBorder="1" applyAlignment="1">
      <alignment horizontal="right" vertical="center" wrapText="1"/>
    </xf>
    <xf numFmtId="49" fontId="7" fillId="2" borderId="48" xfId="0" applyNumberFormat="1" applyFont="1" applyFill="1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 horizontal="right" vertical="center"/>
    </xf>
    <xf numFmtId="49" fontId="24" fillId="0" borderId="49" xfId="0" applyNumberFormat="1" applyFont="1" applyFill="1" applyBorder="1" applyAlignment="1">
      <alignment horizontal="left" vertical="center" wrapText="1"/>
    </xf>
    <xf numFmtId="4" fontId="7" fillId="0" borderId="65" xfId="0" applyNumberFormat="1" applyFont="1" applyFill="1" applyBorder="1" applyAlignment="1">
      <alignment horizontal="right" vertical="center"/>
    </xf>
    <xf numFmtId="4" fontId="7" fillId="0" borderId="50" xfId="0" applyNumberFormat="1" applyFont="1" applyFill="1" applyBorder="1" applyAlignment="1">
      <alignment horizontal="right" vertical="center"/>
    </xf>
    <xf numFmtId="49" fontId="7" fillId="0" borderId="51" xfId="0" applyNumberFormat="1" applyFont="1" applyFill="1" applyBorder="1" applyAlignment="1">
      <alignment horizontal="left" vertical="center" wrapText="1"/>
    </xf>
    <xf numFmtId="4" fontId="7" fillId="0" borderId="4" xfId="0" applyNumberFormat="1" applyFont="1" applyFill="1" applyBorder="1" applyAlignment="1">
      <alignment horizontal="right" vertical="center"/>
    </xf>
    <xf numFmtId="49" fontId="24" fillId="0" borderId="53" xfId="0" applyNumberFormat="1" applyFont="1" applyFill="1" applyBorder="1" applyAlignment="1">
      <alignment horizontal="left" vertical="center" wrapText="1"/>
    </xf>
    <xf numFmtId="4" fontId="24" fillId="0" borderId="66" xfId="0" applyNumberFormat="1" applyFont="1" applyFill="1" applyBorder="1" applyAlignment="1">
      <alignment horizontal="right" vertical="center"/>
    </xf>
    <xf numFmtId="4" fontId="24" fillId="0" borderId="54" xfId="0" applyNumberFormat="1" applyFont="1" applyFill="1" applyBorder="1" applyAlignment="1">
      <alignment horizontal="right" vertical="center"/>
    </xf>
    <xf numFmtId="4" fontId="24" fillId="0" borderId="65" xfId="0" applyNumberFormat="1" applyFont="1" applyFill="1" applyBorder="1" applyAlignment="1">
      <alignment horizontal="right" vertical="center"/>
    </xf>
    <xf numFmtId="4" fontId="24" fillId="0" borderId="57" xfId="0" applyNumberFormat="1" applyFont="1" applyFill="1" applyBorder="1" applyAlignment="1">
      <alignment horizontal="right" vertical="center" wrapText="1"/>
    </xf>
    <xf numFmtId="4" fontId="24" fillId="0" borderId="67" xfId="0" applyNumberFormat="1" applyFont="1" applyFill="1" applyBorder="1" applyAlignment="1">
      <alignment horizontal="right" vertical="center"/>
    </xf>
    <xf numFmtId="4" fontId="24" fillId="0" borderId="68" xfId="0" applyNumberFormat="1" applyFont="1" applyFill="1" applyBorder="1" applyAlignment="1">
      <alignment horizontal="right" vertical="center" wrapText="1"/>
    </xf>
    <xf numFmtId="4" fontId="7" fillId="0" borderId="52" xfId="0" applyNumberFormat="1" applyFont="1" applyFill="1" applyBorder="1" applyAlignment="1">
      <alignment horizontal="right" vertical="center"/>
    </xf>
    <xf numFmtId="4" fontId="24" fillId="0" borderId="69" xfId="0" applyNumberFormat="1" applyFont="1" applyFill="1" applyBorder="1" applyAlignment="1">
      <alignment horizontal="right" vertical="center"/>
    </xf>
    <xf numFmtId="4" fontId="24" fillId="0" borderId="7" xfId="0" applyNumberFormat="1" applyFont="1" applyFill="1" applyBorder="1" applyAlignment="1">
      <alignment horizontal="right" vertical="center"/>
    </xf>
    <xf numFmtId="4" fontId="24" fillId="0" borderId="56" xfId="0" applyNumberFormat="1" applyFont="1" applyFill="1" applyBorder="1" applyAlignment="1">
      <alignment horizontal="right" vertical="center" wrapText="1"/>
    </xf>
    <xf numFmtId="49" fontId="24" fillId="0" borderId="55" xfId="0" applyNumberFormat="1" applyFont="1" applyFill="1" applyBorder="1" applyAlignment="1">
      <alignment horizontal="left" vertical="center" wrapText="1"/>
    </xf>
    <xf numFmtId="4" fontId="24" fillId="0" borderId="70" xfId="0" applyNumberFormat="1" applyFont="1" applyFill="1" applyBorder="1" applyAlignment="1">
      <alignment horizontal="right" vertical="center" wrapText="1"/>
    </xf>
    <xf numFmtId="49" fontId="24" fillId="0" borderId="58" xfId="0" applyNumberFormat="1" applyFont="1" applyFill="1" applyBorder="1" applyAlignment="1">
      <alignment horizontal="left" vertical="center" wrapText="1"/>
    </xf>
    <xf numFmtId="4" fontId="24" fillId="0" borderId="71" xfId="0" applyNumberFormat="1" applyFont="1" applyFill="1" applyBorder="1" applyAlignment="1">
      <alignment horizontal="right" vertical="center" wrapText="1"/>
    </xf>
    <xf numFmtId="4" fontId="24" fillId="0" borderId="59" xfId="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/>
    <xf numFmtId="0" fontId="26" fillId="0" borderId="0" xfId="0" applyFont="1" applyFill="1" applyAlignment="1">
      <alignment vertical="center"/>
    </xf>
    <xf numFmtId="0" fontId="26" fillId="0" borderId="60" xfId="0" applyFont="1" applyFill="1" applyBorder="1" applyAlignment="1">
      <alignment vertical="center" wrapText="1"/>
    </xf>
    <xf numFmtId="4" fontId="26" fillId="0" borderId="60" xfId="0" applyNumberFormat="1" applyFont="1" applyFill="1" applyBorder="1" applyAlignment="1">
      <alignment vertical="center"/>
    </xf>
    <xf numFmtId="166" fontId="26" fillId="0" borderId="60" xfId="0" applyNumberFormat="1" applyFont="1" applyFill="1" applyBorder="1" applyAlignment="1">
      <alignment vertical="center"/>
    </xf>
    <xf numFmtId="0" fontId="10" fillId="0" borderId="0" xfId="2" applyFont="1"/>
    <xf numFmtId="0" fontId="18" fillId="0" borderId="0" xfId="2"/>
    <xf numFmtId="0" fontId="9" fillId="0" borderId="0" xfId="2" applyFont="1" applyAlignment="1">
      <alignment horizontal="right"/>
    </xf>
    <xf numFmtId="0" fontId="11" fillId="0" borderId="0" xfId="2" applyFont="1" applyBorder="1"/>
    <xf numFmtId="0" fontId="3" fillId="0" borderId="0" xfId="2" applyFont="1" applyBorder="1" applyAlignment="1" applyProtection="1">
      <alignment horizontal="right"/>
    </xf>
    <xf numFmtId="0" fontId="11" fillId="0" borderId="0" xfId="2" applyFont="1" applyBorder="1" applyAlignment="1">
      <alignment horizontal="left"/>
    </xf>
    <xf numFmtId="0" fontId="14" fillId="0" borderId="0" xfId="2" applyFont="1" applyBorder="1" applyAlignment="1"/>
    <xf numFmtId="0" fontId="14" fillId="0" borderId="0" xfId="2" applyFont="1" applyBorder="1" applyAlignment="1">
      <alignment horizontal="left"/>
    </xf>
    <xf numFmtId="49" fontId="14" fillId="0" borderId="0" xfId="2" applyNumberFormat="1" applyFont="1" applyBorder="1" applyAlignment="1">
      <alignment horizontal="left"/>
    </xf>
    <xf numFmtId="3" fontId="27" fillId="0" borderId="24" xfId="2" applyNumberFormat="1" applyFont="1" applyFill="1" applyBorder="1" applyAlignment="1">
      <alignment horizontal="center" vertical="center" wrapText="1"/>
    </xf>
    <xf numFmtId="3" fontId="19" fillId="0" borderId="24" xfId="2" applyNumberFormat="1" applyFont="1" applyFill="1" applyBorder="1" applyAlignment="1">
      <alignment horizontal="left" vertical="center" wrapText="1"/>
    </xf>
    <xf numFmtId="3" fontId="19" fillId="0" borderId="24" xfId="2" applyNumberFormat="1" applyFont="1" applyFill="1" applyBorder="1" applyAlignment="1">
      <alignment horizontal="center" vertical="center" wrapText="1"/>
    </xf>
    <xf numFmtId="167" fontId="19" fillId="0" borderId="24" xfId="2" applyNumberFormat="1" applyFont="1" applyFill="1" applyBorder="1" applyAlignment="1">
      <alignment horizontal="center" vertical="center" wrapText="1"/>
    </xf>
    <xf numFmtId="0" fontId="11" fillId="0" borderId="0" xfId="2" applyFont="1"/>
    <xf numFmtId="0" fontId="27" fillId="0" borderId="24" xfId="2" applyFont="1" applyFill="1" applyBorder="1" applyAlignment="1">
      <alignment horizontal="left" vertical="center"/>
    </xf>
    <xf numFmtId="3" fontId="21" fillId="0" borderId="24" xfId="2" applyNumberFormat="1" applyFont="1" applyFill="1" applyBorder="1" applyAlignment="1">
      <alignment horizontal="center" vertical="center"/>
    </xf>
    <xf numFmtId="167" fontId="21" fillId="0" borderId="24" xfId="2" applyNumberFormat="1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left" wrapText="1"/>
    </xf>
    <xf numFmtId="49" fontId="4" fillId="0" borderId="5" xfId="0" applyNumberFormat="1" applyFont="1" applyBorder="1" applyAlignment="1" applyProtection="1">
      <alignment wrapText="1"/>
    </xf>
    <xf numFmtId="49" fontId="3" fillId="0" borderId="6" xfId="0" applyNumberFormat="1" applyFont="1" applyBorder="1" applyAlignment="1" applyProtection="1">
      <alignment horizontal="left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right"/>
    </xf>
    <xf numFmtId="0" fontId="3" fillId="0" borderId="33" xfId="0" applyFont="1" applyBorder="1" applyAlignment="1" applyProtection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22" fillId="0" borderId="0" xfId="3" applyFont="1" applyBorder="1" applyAlignment="1">
      <alignment horizontal="center" vertical="center"/>
    </xf>
    <xf numFmtId="0" fontId="21" fillId="0" borderId="0" xfId="3" applyFont="1" applyBorder="1" applyAlignment="1">
      <alignment horizontal="center" vertical="center"/>
    </xf>
    <xf numFmtId="0" fontId="14" fillId="0" borderId="0" xfId="3" applyFont="1" applyBorder="1" applyAlignment="1">
      <alignment horizontal="left"/>
    </xf>
    <xf numFmtId="0" fontId="16" fillId="0" borderId="0" xfId="3" applyFont="1" applyBorder="1" applyAlignment="1">
      <alignment horizontal="left" wrapText="1"/>
    </xf>
    <xf numFmtId="3" fontId="21" fillId="0" borderId="0" xfId="2" applyNumberFormat="1" applyFont="1" applyAlignment="1">
      <alignment horizontal="center" wrapText="1"/>
    </xf>
    <xf numFmtId="3" fontId="21" fillId="0" borderId="0" xfId="2" applyNumberFormat="1" applyFont="1" applyAlignment="1">
      <alignment horizontal="center" vertical="center" wrapText="1"/>
    </xf>
    <xf numFmtId="0" fontId="16" fillId="0" borderId="0" xfId="2" applyFont="1" applyBorder="1" applyAlignment="1">
      <alignment horizontal="left" wrapText="1"/>
    </xf>
  </cellXfs>
  <cellStyles count="4">
    <cellStyle name="Обычный" xfId="0" builtinId="0"/>
    <cellStyle name="Обычный 2" xfId="2"/>
    <cellStyle name="Обычный 3 2" xfId="1"/>
    <cellStyle name="Обычный 4" xfId="3"/>
  </cellStyles>
  <dxfs count="8"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76200</xdr:rowOff>
    </xdr:from>
    <xdr:to>
      <xdr:col>2</xdr:col>
      <xdr:colOff>2162175</xdr:colOff>
      <xdr:row>27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410075"/>
          <a:ext cx="4714875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95250</xdr:rowOff>
    </xdr:from>
    <xdr:to>
      <xdr:col>2</xdr:col>
      <xdr:colOff>2162175</xdr:colOff>
      <xdr:row>30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076825"/>
          <a:ext cx="4714875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1"/>
  <sheetViews>
    <sheetView showGridLines="0" tabSelected="1" workbookViewId="0">
      <selection activeCell="C8" sqref="C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3" customWidth="1"/>
    <col min="4" max="6" width="15.42578125" customWidth="1"/>
  </cols>
  <sheetData>
    <row r="1" spans="1:6" s="115" customFormat="1" ht="15.75" x14ac:dyDescent="0.25">
      <c r="F1" s="116" t="s">
        <v>837</v>
      </c>
    </row>
    <row r="2" spans="1:6" s="115" customFormat="1" ht="15.75" x14ac:dyDescent="0.25">
      <c r="F2" s="116" t="s">
        <v>838</v>
      </c>
    </row>
    <row r="3" spans="1:6" s="115" customFormat="1" ht="15.75" x14ac:dyDescent="0.25">
      <c r="F3" s="116" t="s">
        <v>839</v>
      </c>
    </row>
    <row r="4" spans="1:6" s="115" customFormat="1" ht="15.75" x14ac:dyDescent="0.25">
      <c r="F4" s="116" t="s">
        <v>892</v>
      </c>
    </row>
    <row r="5" spans="1:6" s="115" customFormat="1" ht="15.75" x14ac:dyDescent="0.25">
      <c r="F5" s="116" t="s">
        <v>840</v>
      </c>
    </row>
    <row r="6" spans="1:6" ht="15" x14ac:dyDescent="0.25">
      <c r="A6" s="212"/>
      <c r="B6" s="212"/>
      <c r="C6" s="212"/>
      <c r="D6" s="212"/>
      <c r="E6" s="2"/>
      <c r="F6" s="2"/>
    </row>
    <row r="7" spans="1:6" ht="16.899999999999999" customHeight="1" x14ac:dyDescent="0.25">
      <c r="A7" s="212" t="s">
        <v>0</v>
      </c>
      <c r="B7" s="212"/>
      <c r="C7" s="212"/>
      <c r="D7" s="212"/>
      <c r="E7" s="3"/>
      <c r="F7" s="4" t="s">
        <v>1</v>
      </c>
    </row>
    <row r="8" spans="1:6" x14ac:dyDescent="0.2">
      <c r="A8" s="5"/>
      <c r="B8" s="5"/>
      <c r="C8" s="5"/>
      <c r="D8" s="5"/>
      <c r="E8" s="6" t="s">
        <v>2</v>
      </c>
      <c r="F8" s="7" t="s">
        <v>3</v>
      </c>
    </row>
    <row r="9" spans="1:6" x14ac:dyDescent="0.2">
      <c r="A9" s="213" t="s">
        <v>5</v>
      </c>
      <c r="B9" s="213"/>
      <c r="C9" s="213"/>
      <c r="D9" s="213"/>
      <c r="E9" s="3" t="s">
        <v>4</v>
      </c>
      <c r="F9" s="9" t="s">
        <v>6</v>
      </c>
    </row>
    <row r="10" spans="1:6" x14ac:dyDescent="0.2">
      <c r="A10" s="10"/>
      <c r="B10" s="10"/>
      <c r="C10" s="10"/>
      <c r="D10" s="10"/>
      <c r="E10" s="3" t="s">
        <v>7</v>
      </c>
      <c r="F10" s="11"/>
    </row>
    <row r="11" spans="1:6" ht="24.6" customHeight="1" x14ac:dyDescent="0.2">
      <c r="A11" s="12" t="s">
        <v>8</v>
      </c>
      <c r="B11" s="214" t="s">
        <v>835</v>
      </c>
      <c r="C11" s="215"/>
      <c r="D11" s="215"/>
      <c r="E11" s="3" t="s">
        <v>9</v>
      </c>
      <c r="F11" s="11" t="s">
        <v>16</v>
      </c>
    </row>
    <row r="12" spans="1:6" x14ac:dyDescent="0.2">
      <c r="A12" s="12" t="s">
        <v>10</v>
      </c>
      <c r="B12" s="216" t="s">
        <v>836</v>
      </c>
      <c r="C12" s="216"/>
      <c r="D12" s="216"/>
      <c r="E12" s="3" t="s">
        <v>11</v>
      </c>
      <c r="F12" s="13" t="s">
        <v>17</v>
      </c>
    </row>
    <row r="13" spans="1:6" x14ac:dyDescent="0.2">
      <c r="A13" s="12" t="s">
        <v>12</v>
      </c>
      <c r="B13" s="12"/>
      <c r="C13" s="12"/>
      <c r="D13" s="14"/>
      <c r="E13" s="3"/>
      <c r="F13" s="15"/>
    </row>
    <row r="14" spans="1:6" x14ac:dyDescent="0.2">
      <c r="A14" s="12" t="s">
        <v>15</v>
      </c>
      <c r="B14" s="12"/>
      <c r="C14" s="16"/>
      <c r="D14" s="14"/>
      <c r="E14" s="3" t="s">
        <v>13</v>
      </c>
      <c r="F14" s="17" t="s">
        <v>14</v>
      </c>
    </row>
    <row r="15" spans="1:6" ht="20.25" customHeight="1" x14ac:dyDescent="0.25">
      <c r="A15" s="212" t="s">
        <v>18</v>
      </c>
      <c r="B15" s="212"/>
      <c r="C15" s="212"/>
      <c r="D15" s="212"/>
      <c r="E15" s="1"/>
      <c r="F15" s="18"/>
    </row>
    <row r="16" spans="1:6" ht="4.1500000000000004" customHeight="1" x14ac:dyDescent="0.2">
      <c r="A16" s="206" t="s">
        <v>19</v>
      </c>
      <c r="B16" s="200" t="s">
        <v>20</v>
      </c>
      <c r="C16" s="200" t="s">
        <v>21</v>
      </c>
      <c r="D16" s="203" t="s">
        <v>22</v>
      </c>
      <c r="E16" s="203" t="s">
        <v>23</v>
      </c>
      <c r="F16" s="209" t="s">
        <v>24</v>
      </c>
    </row>
    <row r="17" spans="1:6" ht="3.6" customHeight="1" x14ac:dyDescent="0.2">
      <c r="A17" s="207"/>
      <c r="B17" s="201"/>
      <c r="C17" s="201"/>
      <c r="D17" s="204"/>
      <c r="E17" s="204"/>
      <c r="F17" s="210"/>
    </row>
    <row r="18" spans="1:6" ht="3" customHeight="1" x14ac:dyDescent="0.2">
      <c r="A18" s="207"/>
      <c r="B18" s="201"/>
      <c r="C18" s="201"/>
      <c r="D18" s="204"/>
      <c r="E18" s="204"/>
      <c r="F18" s="210"/>
    </row>
    <row r="19" spans="1:6" ht="3" customHeight="1" x14ac:dyDescent="0.2">
      <c r="A19" s="207"/>
      <c r="B19" s="201"/>
      <c r="C19" s="201"/>
      <c r="D19" s="204"/>
      <c r="E19" s="204"/>
      <c r="F19" s="210"/>
    </row>
    <row r="20" spans="1:6" ht="3" customHeight="1" x14ac:dyDescent="0.2">
      <c r="A20" s="207"/>
      <c r="B20" s="201"/>
      <c r="C20" s="201"/>
      <c r="D20" s="204"/>
      <c r="E20" s="204"/>
      <c r="F20" s="210"/>
    </row>
    <row r="21" spans="1:6" ht="3" customHeight="1" x14ac:dyDescent="0.2">
      <c r="A21" s="207"/>
      <c r="B21" s="201"/>
      <c r="C21" s="201"/>
      <c r="D21" s="204"/>
      <c r="E21" s="204"/>
      <c r="F21" s="210"/>
    </row>
    <row r="22" spans="1:6" ht="23.45" customHeight="1" x14ac:dyDescent="0.2">
      <c r="A22" s="208"/>
      <c r="B22" s="202"/>
      <c r="C22" s="202"/>
      <c r="D22" s="205"/>
      <c r="E22" s="205"/>
      <c r="F22" s="211"/>
    </row>
    <row r="23" spans="1:6" ht="12.6" customHeight="1" x14ac:dyDescent="0.2">
      <c r="A23" s="19">
        <v>1</v>
      </c>
      <c r="B23" s="20">
        <v>2</v>
      </c>
      <c r="C23" s="21">
        <v>3</v>
      </c>
      <c r="D23" s="22" t="s">
        <v>25</v>
      </c>
      <c r="E23" s="23" t="s">
        <v>26</v>
      </c>
      <c r="F23" s="24" t="s">
        <v>27</v>
      </c>
    </row>
    <row r="24" spans="1:6" x14ac:dyDescent="0.2">
      <c r="A24" s="110" t="s">
        <v>28</v>
      </c>
      <c r="B24" s="111" t="s">
        <v>29</v>
      </c>
      <c r="C24" s="112" t="s">
        <v>30</v>
      </c>
      <c r="D24" s="113">
        <v>424071570.75999999</v>
      </c>
      <c r="E24" s="114">
        <v>97763435.870000005</v>
      </c>
      <c r="F24" s="113">
        <f>IF(OR(D24="-",IF(E24="-",0,E24)&gt;=IF(D24="-",0,D24)),"-",IF(D24="-",0,D24)-IF(E24="-",0,E24))</f>
        <v>326308134.88999999</v>
      </c>
    </row>
    <row r="25" spans="1:6" x14ac:dyDescent="0.2">
      <c r="A25" s="29" t="s">
        <v>31</v>
      </c>
      <c r="B25" s="30"/>
      <c r="C25" s="31"/>
      <c r="D25" s="32"/>
      <c r="E25" s="32"/>
      <c r="F25" s="33"/>
    </row>
    <row r="26" spans="1:6" x14ac:dyDescent="0.2">
      <c r="A26" s="34" t="s">
        <v>32</v>
      </c>
      <c r="B26" s="35" t="s">
        <v>29</v>
      </c>
      <c r="C26" s="36" t="s">
        <v>33</v>
      </c>
      <c r="D26" s="37">
        <v>256373567</v>
      </c>
      <c r="E26" s="37">
        <v>67624626.760000005</v>
      </c>
      <c r="F26" s="38">
        <f t="shared" ref="F26:F57" si="0">IF(OR(D26="-",IF(E26="-",0,E26)&gt;=IF(D26="-",0,D26)),"-",IF(D26="-",0,D26)-IF(E26="-",0,E26))</f>
        <v>188748940.24000001</v>
      </c>
    </row>
    <row r="27" spans="1:6" x14ac:dyDescent="0.2">
      <c r="A27" s="34" t="s">
        <v>34</v>
      </c>
      <c r="B27" s="35" t="s">
        <v>29</v>
      </c>
      <c r="C27" s="36" t="s">
        <v>35</v>
      </c>
      <c r="D27" s="37">
        <v>163076000</v>
      </c>
      <c r="E27" s="37">
        <v>42525735.149999999</v>
      </c>
      <c r="F27" s="38">
        <f t="shared" si="0"/>
        <v>120550264.84999999</v>
      </c>
    </row>
    <row r="28" spans="1:6" x14ac:dyDescent="0.2">
      <c r="A28" s="34" t="s">
        <v>36</v>
      </c>
      <c r="B28" s="35" t="s">
        <v>29</v>
      </c>
      <c r="C28" s="36" t="s">
        <v>37</v>
      </c>
      <c r="D28" s="37">
        <v>163076000</v>
      </c>
      <c r="E28" s="37">
        <v>42525735.149999999</v>
      </c>
      <c r="F28" s="38">
        <f t="shared" si="0"/>
        <v>120550264.84999999</v>
      </c>
    </row>
    <row r="29" spans="1:6" ht="67.5" x14ac:dyDescent="0.2">
      <c r="A29" s="44" t="s">
        <v>38</v>
      </c>
      <c r="B29" s="40" t="s">
        <v>29</v>
      </c>
      <c r="C29" s="41" t="s">
        <v>39</v>
      </c>
      <c r="D29" s="42">
        <v>160219100</v>
      </c>
      <c r="E29" s="42">
        <v>37462339.770000003</v>
      </c>
      <c r="F29" s="43">
        <f t="shared" si="0"/>
        <v>122756760.22999999</v>
      </c>
    </row>
    <row r="30" spans="1:6" ht="90" x14ac:dyDescent="0.2">
      <c r="A30" s="44" t="s">
        <v>40</v>
      </c>
      <c r="B30" s="40" t="s">
        <v>29</v>
      </c>
      <c r="C30" s="41" t="s">
        <v>41</v>
      </c>
      <c r="D30" s="42">
        <v>160219100</v>
      </c>
      <c r="E30" s="42">
        <v>37349363.710000001</v>
      </c>
      <c r="F30" s="43">
        <f t="shared" si="0"/>
        <v>122869736.28999999</v>
      </c>
    </row>
    <row r="31" spans="1:6" ht="67.5" x14ac:dyDescent="0.2">
      <c r="A31" s="44" t="s">
        <v>42</v>
      </c>
      <c r="B31" s="40" t="s">
        <v>29</v>
      </c>
      <c r="C31" s="41" t="s">
        <v>43</v>
      </c>
      <c r="D31" s="42" t="s">
        <v>44</v>
      </c>
      <c r="E31" s="42">
        <v>108240.22</v>
      </c>
      <c r="F31" s="43" t="str">
        <f t="shared" si="0"/>
        <v>-</v>
      </c>
    </row>
    <row r="32" spans="1:6" ht="90" x14ac:dyDescent="0.2">
      <c r="A32" s="44" t="s">
        <v>45</v>
      </c>
      <c r="B32" s="40" t="s">
        <v>29</v>
      </c>
      <c r="C32" s="41" t="s">
        <v>46</v>
      </c>
      <c r="D32" s="42" t="s">
        <v>44</v>
      </c>
      <c r="E32" s="42">
        <v>4747.53</v>
      </c>
      <c r="F32" s="43" t="str">
        <f t="shared" si="0"/>
        <v>-</v>
      </c>
    </row>
    <row r="33" spans="1:6" ht="67.5" x14ac:dyDescent="0.2">
      <c r="A33" s="44" t="s">
        <v>47</v>
      </c>
      <c r="B33" s="40" t="s">
        <v>29</v>
      </c>
      <c r="C33" s="41" t="s">
        <v>48</v>
      </c>
      <c r="D33" s="42" t="s">
        <v>44</v>
      </c>
      <c r="E33" s="42">
        <v>-11.69</v>
      </c>
      <c r="F33" s="43" t="str">
        <f t="shared" si="0"/>
        <v>-</v>
      </c>
    </row>
    <row r="34" spans="1:6" ht="101.25" x14ac:dyDescent="0.2">
      <c r="A34" s="44" t="s">
        <v>49</v>
      </c>
      <c r="B34" s="40" t="s">
        <v>29</v>
      </c>
      <c r="C34" s="41" t="s">
        <v>50</v>
      </c>
      <c r="D34" s="42">
        <v>724900</v>
      </c>
      <c r="E34" s="42">
        <v>80906.81</v>
      </c>
      <c r="F34" s="43">
        <f t="shared" si="0"/>
        <v>643993.18999999994</v>
      </c>
    </row>
    <row r="35" spans="1:6" ht="123.75" x14ac:dyDescent="0.2">
      <c r="A35" s="44" t="s">
        <v>51</v>
      </c>
      <c r="B35" s="40" t="s">
        <v>29</v>
      </c>
      <c r="C35" s="41" t="s">
        <v>52</v>
      </c>
      <c r="D35" s="42">
        <v>724900</v>
      </c>
      <c r="E35" s="42">
        <v>80834.58</v>
      </c>
      <c r="F35" s="43">
        <f t="shared" si="0"/>
        <v>644065.42000000004</v>
      </c>
    </row>
    <row r="36" spans="1:6" ht="112.5" x14ac:dyDescent="0.2">
      <c r="A36" s="44" t="s">
        <v>53</v>
      </c>
      <c r="B36" s="40" t="s">
        <v>29</v>
      </c>
      <c r="C36" s="41" t="s">
        <v>54</v>
      </c>
      <c r="D36" s="42" t="s">
        <v>44</v>
      </c>
      <c r="E36" s="42">
        <v>72.23</v>
      </c>
      <c r="F36" s="43" t="str">
        <f t="shared" si="0"/>
        <v>-</v>
      </c>
    </row>
    <row r="37" spans="1:6" ht="33.75" x14ac:dyDescent="0.2">
      <c r="A37" s="39" t="s">
        <v>55</v>
      </c>
      <c r="B37" s="40" t="s">
        <v>29</v>
      </c>
      <c r="C37" s="41" t="s">
        <v>56</v>
      </c>
      <c r="D37" s="42">
        <v>1066000</v>
      </c>
      <c r="E37" s="42">
        <v>142702.35</v>
      </c>
      <c r="F37" s="43">
        <f t="shared" si="0"/>
        <v>923297.65</v>
      </c>
    </row>
    <row r="38" spans="1:6" ht="67.5" x14ac:dyDescent="0.2">
      <c r="A38" s="39" t="s">
        <v>57</v>
      </c>
      <c r="B38" s="40" t="s">
        <v>29</v>
      </c>
      <c r="C38" s="41" t="s">
        <v>58</v>
      </c>
      <c r="D38" s="42">
        <v>1066000</v>
      </c>
      <c r="E38" s="42">
        <v>128286.86</v>
      </c>
      <c r="F38" s="43">
        <f t="shared" si="0"/>
        <v>937713.14</v>
      </c>
    </row>
    <row r="39" spans="1:6" ht="45" x14ac:dyDescent="0.2">
      <c r="A39" s="39" t="s">
        <v>59</v>
      </c>
      <c r="B39" s="40" t="s">
        <v>29</v>
      </c>
      <c r="C39" s="41" t="s">
        <v>60</v>
      </c>
      <c r="D39" s="42" t="s">
        <v>44</v>
      </c>
      <c r="E39" s="42">
        <v>4067.82</v>
      </c>
      <c r="F39" s="43" t="str">
        <f t="shared" si="0"/>
        <v>-</v>
      </c>
    </row>
    <row r="40" spans="1:6" ht="67.5" x14ac:dyDescent="0.2">
      <c r="A40" s="39" t="s">
        <v>61</v>
      </c>
      <c r="B40" s="40" t="s">
        <v>29</v>
      </c>
      <c r="C40" s="41" t="s">
        <v>62</v>
      </c>
      <c r="D40" s="42" t="s">
        <v>44</v>
      </c>
      <c r="E40" s="42">
        <v>10347.67</v>
      </c>
      <c r="F40" s="43" t="str">
        <f t="shared" si="0"/>
        <v>-</v>
      </c>
    </row>
    <row r="41" spans="1:6" ht="33.75" x14ac:dyDescent="0.2">
      <c r="A41" s="39" t="s">
        <v>63</v>
      </c>
      <c r="B41" s="40" t="s">
        <v>29</v>
      </c>
      <c r="C41" s="41" t="s">
        <v>64</v>
      </c>
      <c r="D41" s="42">
        <v>1066000</v>
      </c>
      <c r="E41" s="42">
        <v>4839786.22</v>
      </c>
      <c r="F41" s="43" t="str">
        <f t="shared" si="0"/>
        <v>-</v>
      </c>
    </row>
    <row r="42" spans="1:6" ht="67.5" x14ac:dyDescent="0.2">
      <c r="A42" s="39" t="s">
        <v>65</v>
      </c>
      <c r="B42" s="40" t="s">
        <v>29</v>
      </c>
      <c r="C42" s="41" t="s">
        <v>66</v>
      </c>
      <c r="D42" s="42">
        <v>1066000</v>
      </c>
      <c r="E42" s="42">
        <v>4837869.45</v>
      </c>
      <c r="F42" s="43" t="str">
        <f t="shared" si="0"/>
        <v>-</v>
      </c>
    </row>
    <row r="43" spans="1:6" ht="45" x14ac:dyDescent="0.2">
      <c r="A43" s="39" t="s">
        <v>67</v>
      </c>
      <c r="B43" s="40" t="s">
        <v>29</v>
      </c>
      <c r="C43" s="41" t="s">
        <v>68</v>
      </c>
      <c r="D43" s="42" t="s">
        <v>44</v>
      </c>
      <c r="E43" s="42">
        <v>1916.77</v>
      </c>
      <c r="F43" s="43" t="str">
        <f t="shared" si="0"/>
        <v>-</v>
      </c>
    </row>
    <row r="44" spans="1:6" ht="33.75" x14ac:dyDescent="0.2">
      <c r="A44" s="34" t="s">
        <v>69</v>
      </c>
      <c r="B44" s="35" t="s">
        <v>29</v>
      </c>
      <c r="C44" s="36" t="s">
        <v>70</v>
      </c>
      <c r="D44" s="37">
        <v>9394400</v>
      </c>
      <c r="E44" s="37">
        <v>3296864.06</v>
      </c>
      <c r="F44" s="38">
        <f t="shared" si="0"/>
        <v>6097535.9399999995</v>
      </c>
    </row>
    <row r="45" spans="1:6" ht="33.75" x14ac:dyDescent="0.2">
      <c r="A45" s="34" t="s">
        <v>71</v>
      </c>
      <c r="B45" s="35" t="s">
        <v>29</v>
      </c>
      <c r="C45" s="36" t="s">
        <v>72</v>
      </c>
      <c r="D45" s="37">
        <v>9394400</v>
      </c>
      <c r="E45" s="37">
        <v>3296864.06</v>
      </c>
      <c r="F45" s="38">
        <f t="shared" si="0"/>
        <v>6097535.9399999995</v>
      </c>
    </row>
    <row r="46" spans="1:6" ht="67.5" x14ac:dyDescent="0.2">
      <c r="A46" s="39" t="s">
        <v>73</v>
      </c>
      <c r="B46" s="40" t="s">
        <v>29</v>
      </c>
      <c r="C46" s="41" t="s">
        <v>74</v>
      </c>
      <c r="D46" s="42">
        <v>4180000</v>
      </c>
      <c r="E46" s="42">
        <v>1583334.5</v>
      </c>
      <c r="F46" s="43">
        <f t="shared" si="0"/>
        <v>2596665.5</v>
      </c>
    </row>
    <row r="47" spans="1:6" ht="101.25" x14ac:dyDescent="0.2">
      <c r="A47" s="44" t="s">
        <v>75</v>
      </c>
      <c r="B47" s="40" t="s">
        <v>29</v>
      </c>
      <c r="C47" s="41" t="s">
        <v>76</v>
      </c>
      <c r="D47" s="42">
        <v>4180000</v>
      </c>
      <c r="E47" s="42">
        <v>1583334.5</v>
      </c>
      <c r="F47" s="43">
        <f t="shared" si="0"/>
        <v>2596665.5</v>
      </c>
    </row>
    <row r="48" spans="1:6" ht="78.75" x14ac:dyDescent="0.2">
      <c r="A48" s="44" t="s">
        <v>77</v>
      </c>
      <c r="B48" s="40" t="s">
        <v>29</v>
      </c>
      <c r="C48" s="41" t="s">
        <v>78</v>
      </c>
      <c r="D48" s="42">
        <v>21000</v>
      </c>
      <c r="E48" s="42">
        <v>10145.620000000001</v>
      </c>
      <c r="F48" s="43">
        <f t="shared" si="0"/>
        <v>10854.38</v>
      </c>
    </row>
    <row r="49" spans="1:6" ht="112.5" x14ac:dyDescent="0.2">
      <c r="A49" s="44" t="s">
        <v>79</v>
      </c>
      <c r="B49" s="40" t="s">
        <v>29</v>
      </c>
      <c r="C49" s="41" t="s">
        <v>80</v>
      </c>
      <c r="D49" s="42">
        <v>21000</v>
      </c>
      <c r="E49" s="42">
        <v>10145.620000000001</v>
      </c>
      <c r="F49" s="43">
        <f t="shared" si="0"/>
        <v>10854.38</v>
      </c>
    </row>
    <row r="50" spans="1:6" ht="67.5" x14ac:dyDescent="0.2">
      <c r="A50" s="39" t="s">
        <v>81</v>
      </c>
      <c r="B50" s="40" t="s">
        <v>29</v>
      </c>
      <c r="C50" s="41" t="s">
        <v>82</v>
      </c>
      <c r="D50" s="42">
        <v>5710000</v>
      </c>
      <c r="E50" s="42">
        <v>1915808.62</v>
      </c>
      <c r="F50" s="43">
        <f t="shared" si="0"/>
        <v>3794191.38</v>
      </c>
    </row>
    <row r="51" spans="1:6" ht="101.25" x14ac:dyDescent="0.2">
      <c r="A51" s="44" t="s">
        <v>83</v>
      </c>
      <c r="B51" s="40" t="s">
        <v>29</v>
      </c>
      <c r="C51" s="41" t="s">
        <v>84</v>
      </c>
      <c r="D51" s="42">
        <v>5710000</v>
      </c>
      <c r="E51" s="42">
        <v>1915808.62</v>
      </c>
      <c r="F51" s="43">
        <f t="shared" si="0"/>
        <v>3794191.38</v>
      </c>
    </row>
    <row r="52" spans="1:6" ht="67.5" x14ac:dyDescent="0.2">
      <c r="A52" s="39" t="s">
        <v>85</v>
      </c>
      <c r="B52" s="40" t="s">
        <v>29</v>
      </c>
      <c r="C52" s="41" t="s">
        <v>86</v>
      </c>
      <c r="D52" s="42">
        <v>-516600</v>
      </c>
      <c r="E52" s="42">
        <v>-212424.68</v>
      </c>
      <c r="F52" s="43" t="str">
        <f t="shared" si="0"/>
        <v>-</v>
      </c>
    </row>
    <row r="53" spans="1:6" ht="101.25" x14ac:dyDescent="0.2">
      <c r="A53" s="44" t="s">
        <v>87</v>
      </c>
      <c r="B53" s="40" t="s">
        <v>29</v>
      </c>
      <c r="C53" s="41" t="s">
        <v>88</v>
      </c>
      <c r="D53" s="42">
        <v>-516600</v>
      </c>
      <c r="E53" s="42">
        <v>-212424.68</v>
      </c>
      <c r="F53" s="43" t="str">
        <f t="shared" si="0"/>
        <v>-</v>
      </c>
    </row>
    <row r="54" spans="1:6" x14ac:dyDescent="0.2">
      <c r="A54" s="34" t="s">
        <v>89</v>
      </c>
      <c r="B54" s="35" t="s">
        <v>29</v>
      </c>
      <c r="C54" s="36" t="s">
        <v>90</v>
      </c>
      <c r="D54" s="37">
        <v>43618800</v>
      </c>
      <c r="E54" s="37">
        <v>10222022.24</v>
      </c>
      <c r="F54" s="38">
        <f t="shared" si="0"/>
        <v>33396777.759999998</v>
      </c>
    </row>
    <row r="55" spans="1:6" x14ac:dyDescent="0.2">
      <c r="A55" s="34" t="s">
        <v>91</v>
      </c>
      <c r="B55" s="35" t="s">
        <v>29</v>
      </c>
      <c r="C55" s="36" t="s">
        <v>92</v>
      </c>
      <c r="D55" s="37">
        <v>5383800</v>
      </c>
      <c r="E55" s="37">
        <v>498686.33</v>
      </c>
      <c r="F55" s="38">
        <f t="shared" si="0"/>
        <v>4885113.67</v>
      </c>
    </row>
    <row r="56" spans="1:6" ht="33.75" x14ac:dyDescent="0.2">
      <c r="A56" s="39" t="s">
        <v>93</v>
      </c>
      <c r="B56" s="40" t="s">
        <v>29</v>
      </c>
      <c r="C56" s="41" t="s">
        <v>94</v>
      </c>
      <c r="D56" s="42">
        <v>5383800</v>
      </c>
      <c r="E56" s="42">
        <v>498686.33</v>
      </c>
      <c r="F56" s="43">
        <f t="shared" si="0"/>
        <v>4885113.67</v>
      </c>
    </row>
    <row r="57" spans="1:6" ht="67.5" x14ac:dyDescent="0.2">
      <c r="A57" s="39" t="s">
        <v>95</v>
      </c>
      <c r="B57" s="40" t="s">
        <v>29</v>
      </c>
      <c r="C57" s="41" t="s">
        <v>96</v>
      </c>
      <c r="D57" s="42">
        <v>5383800</v>
      </c>
      <c r="E57" s="42">
        <v>487857.07</v>
      </c>
      <c r="F57" s="43">
        <f t="shared" si="0"/>
        <v>4895942.93</v>
      </c>
    </row>
    <row r="58" spans="1:6" ht="45" x14ac:dyDescent="0.2">
      <c r="A58" s="39" t="s">
        <v>97</v>
      </c>
      <c r="B58" s="40" t="s">
        <v>29</v>
      </c>
      <c r="C58" s="41" t="s">
        <v>98</v>
      </c>
      <c r="D58" s="42" t="s">
        <v>44</v>
      </c>
      <c r="E58" s="42">
        <v>10829.26</v>
      </c>
      <c r="F58" s="43" t="str">
        <f t="shared" ref="F58:F89" si="1">IF(OR(D58="-",IF(E58="-",0,E58)&gt;=IF(D58="-",0,D58)),"-",IF(D58="-",0,D58)-IF(E58="-",0,E58))</f>
        <v>-</v>
      </c>
    </row>
    <row r="59" spans="1:6" x14ac:dyDescent="0.2">
      <c r="A59" s="34" t="s">
        <v>99</v>
      </c>
      <c r="B59" s="35" t="s">
        <v>29</v>
      </c>
      <c r="C59" s="36" t="s">
        <v>100</v>
      </c>
      <c r="D59" s="37">
        <v>38235000</v>
      </c>
      <c r="E59" s="37">
        <v>9723335.9100000001</v>
      </c>
      <c r="F59" s="38">
        <f t="shared" si="1"/>
        <v>28511664.09</v>
      </c>
    </row>
    <row r="60" spans="1:6" x14ac:dyDescent="0.2">
      <c r="A60" s="39" t="s">
        <v>101</v>
      </c>
      <c r="B60" s="40" t="s">
        <v>29</v>
      </c>
      <c r="C60" s="41" t="s">
        <v>102</v>
      </c>
      <c r="D60" s="42">
        <v>32165000</v>
      </c>
      <c r="E60" s="42">
        <v>9260837.5600000005</v>
      </c>
      <c r="F60" s="43">
        <f t="shared" si="1"/>
        <v>22904162.439999998</v>
      </c>
    </row>
    <row r="61" spans="1:6" ht="33.75" x14ac:dyDescent="0.2">
      <c r="A61" s="39" t="s">
        <v>103</v>
      </c>
      <c r="B61" s="40" t="s">
        <v>29</v>
      </c>
      <c r="C61" s="41" t="s">
        <v>104</v>
      </c>
      <c r="D61" s="42">
        <v>32165000</v>
      </c>
      <c r="E61" s="42">
        <v>9260837.5600000005</v>
      </c>
      <c r="F61" s="43">
        <f t="shared" si="1"/>
        <v>22904162.439999998</v>
      </c>
    </row>
    <row r="62" spans="1:6" x14ac:dyDescent="0.2">
      <c r="A62" s="39" t="s">
        <v>105</v>
      </c>
      <c r="B62" s="40" t="s">
        <v>29</v>
      </c>
      <c r="C62" s="41" t="s">
        <v>106</v>
      </c>
      <c r="D62" s="42">
        <v>6070000</v>
      </c>
      <c r="E62" s="42">
        <v>462498.35</v>
      </c>
      <c r="F62" s="43">
        <f t="shared" si="1"/>
        <v>5607501.6500000004</v>
      </c>
    </row>
    <row r="63" spans="1:6" ht="33.75" x14ac:dyDescent="0.2">
      <c r="A63" s="39" t="s">
        <v>107</v>
      </c>
      <c r="B63" s="40" t="s">
        <v>29</v>
      </c>
      <c r="C63" s="41" t="s">
        <v>108</v>
      </c>
      <c r="D63" s="42">
        <v>6070000</v>
      </c>
      <c r="E63" s="42">
        <v>462498.35</v>
      </c>
      <c r="F63" s="43">
        <f t="shared" si="1"/>
        <v>5607501.6500000004</v>
      </c>
    </row>
    <row r="64" spans="1:6" ht="33.75" x14ac:dyDescent="0.2">
      <c r="A64" s="34" t="s">
        <v>109</v>
      </c>
      <c r="B64" s="35" t="s">
        <v>29</v>
      </c>
      <c r="C64" s="36" t="s">
        <v>110</v>
      </c>
      <c r="D64" s="37">
        <v>27571367</v>
      </c>
      <c r="E64" s="37">
        <v>7429634.8099999996</v>
      </c>
      <c r="F64" s="38">
        <f t="shared" si="1"/>
        <v>20141732.190000001</v>
      </c>
    </row>
    <row r="65" spans="1:6" ht="78.75" x14ac:dyDescent="0.2">
      <c r="A65" s="45" t="s">
        <v>111</v>
      </c>
      <c r="B65" s="35" t="s">
        <v>29</v>
      </c>
      <c r="C65" s="36" t="s">
        <v>112</v>
      </c>
      <c r="D65" s="37">
        <v>20418280</v>
      </c>
      <c r="E65" s="37">
        <v>5541613.2000000002</v>
      </c>
      <c r="F65" s="38">
        <f t="shared" si="1"/>
        <v>14876666.800000001</v>
      </c>
    </row>
    <row r="66" spans="1:6" ht="56.25" x14ac:dyDescent="0.2">
      <c r="A66" s="39" t="s">
        <v>113</v>
      </c>
      <c r="B66" s="40" t="s">
        <v>29</v>
      </c>
      <c r="C66" s="41" t="s">
        <v>114</v>
      </c>
      <c r="D66" s="42">
        <v>12464200</v>
      </c>
      <c r="E66" s="42">
        <v>4039850.39</v>
      </c>
      <c r="F66" s="43">
        <f t="shared" si="1"/>
        <v>8424349.6099999994</v>
      </c>
    </row>
    <row r="67" spans="1:6" ht="67.5" x14ac:dyDescent="0.2">
      <c r="A67" s="44" t="s">
        <v>115</v>
      </c>
      <c r="B67" s="40" t="s">
        <v>29</v>
      </c>
      <c r="C67" s="41" t="s">
        <v>116</v>
      </c>
      <c r="D67" s="42">
        <v>12464200</v>
      </c>
      <c r="E67" s="42">
        <v>3576997.03</v>
      </c>
      <c r="F67" s="43">
        <f t="shared" si="1"/>
        <v>8887202.9700000007</v>
      </c>
    </row>
    <row r="68" spans="1:6" ht="78.75" x14ac:dyDescent="0.2">
      <c r="A68" s="44" t="s">
        <v>117</v>
      </c>
      <c r="B68" s="40" t="s">
        <v>29</v>
      </c>
      <c r="C68" s="41" t="s">
        <v>118</v>
      </c>
      <c r="D68" s="42" t="s">
        <v>44</v>
      </c>
      <c r="E68" s="42">
        <v>462853.36</v>
      </c>
      <c r="F68" s="43" t="str">
        <f t="shared" si="1"/>
        <v>-</v>
      </c>
    </row>
    <row r="69" spans="1:6" ht="67.5" x14ac:dyDescent="0.2">
      <c r="A69" s="44" t="s">
        <v>119</v>
      </c>
      <c r="B69" s="40" t="s">
        <v>29</v>
      </c>
      <c r="C69" s="41" t="s">
        <v>120</v>
      </c>
      <c r="D69" s="42">
        <v>340700</v>
      </c>
      <c r="E69" s="42">
        <v>59267.15</v>
      </c>
      <c r="F69" s="43">
        <f t="shared" si="1"/>
        <v>281432.84999999998</v>
      </c>
    </row>
    <row r="70" spans="1:6" ht="67.5" x14ac:dyDescent="0.2">
      <c r="A70" s="39" t="s">
        <v>121</v>
      </c>
      <c r="B70" s="40" t="s">
        <v>29</v>
      </c>
      <c r="C70" s="41" t="s">
        <v>122</v>
      </c>
      <c r="D70" s="42">
        <v>340700</v>
      </c>
      <c r="E70" s="42">
        <v>58435.13</v>
      </c>
      <c r="F70" s="43">
        <f t="shared" si="1"/>
        <v>282264.87</v>
      </c>
    </row>
    <row r="71" spans="1:6" ht="78.75" x14ac:dyDescent="0.2">
      <c r="A71" s="44" t="s">
        <v>123</v>
      </c>
      <c r="B71" s="40" t="s">
        <v>29</v>
      </c>
      <c r="C71" s="41" t="s">
        <v>124</v>
      </c>
      <c r="D71" s="42" t="s">
        <v>44</v>
      </c>
      <c r="E71" s="42">
        <v>832.02</v>
      </c>
      <c r="F71" s="43" t="str">
        <f t="shared" si="1"/>
        <v>-</v>
      </c>
    </row>
    <row r="72" spans="1:6" ht="33.75" x14ac:dyDescent="0.2">
      <c r="A72" s="39" t="s">
        <v>125</v>
      </c>
      <c r="B72" s="40" t="s">
        <v>29</v>
      </c>
      <c r="C72" s="41" t="s">
        <v>126</v>
      </c>
      <c r="D72" s="42">
        <v>7613380</v>
      </c>
      <c r="E72" s="42">
        <v>1442495.66</v>
      </c>
      <c r="F72" s="43">
        <f t="shared" si="1"/>
        <v>6170884.3399999999</v>
      </c>
    </row>
    <row r="73" spans="1:6" ht="33.75" x14ac:dyDescent="0.2">
      <c r="A73" s="39" t="s">
        <v>127</v>
      </c>
      <c r="B73" s="40" t="s">
        <v>29</v>
      </c>
      <c r="C73" s="41" t="s">
        <v>128</v>
      </c>
      <c r="D73" s="42">
        <v>7613380</v>
      </c>
      <c r="E73" s="42">
        <v>1429068.86</v>
      </c>
      <c r="F73" s="43">
        <f t="shared" si="1"/>
        <v>6184311.1399999997</v>
      </c>
    </row>
    <row r="74" spans="1:6" ht="33.75" x14ac:dyDescent="0.2">
      <c r="A74" s="39" t="s">
        <v>127</v>
      </c>
      <c r="B74" s="40" t="s">
        <v>29</v>
      </c>
      <c r="C74" s="41" t="s">
        <v>129</v>
      </c>
      <c r="D74" s="42">
        <v>14580</v>
      </c>
      <c r="E74" s="42">
        <v>2204</v>
      </c>
      <c r="F74" s="43">
        <f t="shared" si="1"/>
        <v>12376</v>
      </c>
    </row>
    <row r="75" spans="1:6" ht="33.75" x14ac:dyDescent="0.2">
      <c r="A75" s="39" t="s">
        <v>127</v>
      </c>
      <c r="B75" s="40" t="s">
        <v>29</v>
      </c>
      <c r="C75" s="41" t="s">
        <v>130</v>
      </c>
      <c r="D75" s="42">
        <v>7598800</v>
      </c>
      <c r="E75" s="42">
        <v>1426864.86</v>
      </c>
      <c r="F75" s="43">
        <f t="shared" si="1"/>
        <v>6171935.1399999997</v>
      </c>
    </row>
    <row r="76" spans="1:6" ht="45" x14ac:dyDescent="0.2">
      <c r="A76" s="39" t="s">
        <v>131</v>
      </c>
      <c r="B76" s="40" t="s">
        <v>29</v>
      </c>
      <c r="C76" s="41" t="s">
        <v>132</v>
      </c>
      <c r="D76" s="42" t="s">
        <v>44</v>
      </c>
      <c r="E76" s="42">
        <v>13426.8</v>
      </c>
      <c r="F76" s="43" t="str">
        <f t="shared" si="1"/>
        <v>-</v>
      </c>
    </row>
    <row r="77" spans="1:6" ht="78.75" x14ac:dyDescent="0.2">
      <c r="A77" s="45" t="s">
        <v>133</v>
      </c>
      <c r="B77" s="35" t="s">
        <v>29</v>
      </c>
      <c r="C77" s="36" t="s">
        <v>134</v>
      </c>
      <c r="D77" s="37">
        <v>7153087</v>
      </c>
      <c r="E77" s="37">
        <v>1888021.61</v>
      </c>
      <c r="F77" s="38">
        <f t="shared" si="1"/>
        <v>5265065.3899999997</v>
      </c>
    </row>
    <row r="78" spans="1:6" ht="67.5" x14ac:dyDescent="0.2">
      <c r="A78" s="44" t="s">
        <v>135</v>
      </c>
      <c r="B78" s="40" t="s">
        <v>29</v>
      </c>
      <c r="C78" s="41" t="s">
        <v>136</v>
      </c>
      <c r="D78" s="42">
        <v>7153087</v>
      </c>
      <c r="E78" s="42">
        <v>1888021.61</v>
      </c>
      <c r="F78" s="43">
        <f t="shared" si="1"/>
        <v>5265065.3899999997</v>
      </c>
    </row>
    <row r="79" spans="1:6" ht="67.5" x14ac:dyDescent="0.2">
      <c r="A79" s="39" t="s">
        <v>137</v>
      </c>
      <c r="B79" s="40" t="s">
        <v>29</v>
      </c>
      <c r="C79" s="41" t="s">
        <v>138</v>
      </c>
      <c r="D79" s="42">
        <v>7153087</v>
      </c>
      <c r="E79" s="42">
        <v>1888021.61</v>
      </c>
      <c r="F79" s="43">
        <f t="shared" si="1"/>
        <v>5265065.3899999997</v>
      </c>
    </row>
    <row r="80" spans="1:6" ht="22.5" x14ac:dyDescent="0.2">
      <c r="A80" s="34" t="s">
        <v>139</v>
      </c>
      <c r="B80" s="35" t="s">
        <v>29</v>
      </c>
      <c r="C80" s="36" t="s">
        <v>140</v>
      </c>
      <c r="D80" s="37" t="s">
        <v>44</v>
      </c>
      <c r="E80" s="37">
        <v>25622.639999999999</v>
      </c>
      <c r="F80" s="38" t="str">
        <f t="shared" si="1"/>
        <v>-</v>
      </c>
    </row>
    <row r="81" spans="1:6" x14ac:dyDescent="0.2">
      <c r="A81" s="34" t="s">
        <v>141</v>
      </c>
      <c r="B81" s="35" t="s">
        <v>29</v>
      </c>
      <c r="C81" s="36" t="s">
        <v>142</v>
      </c>
      <c r="D81" s="37" t="s">
        <v>44</v>
      </c>
      <c r="E81" s="37">
        <v>23700</v>
      </c>
      <c r="F81" s="38" t="str">
        <f t="shared" si="1"/>
        <v>-</v>
      </c>
    </row>
    <row r="82" spans="1:6" x14ac:dyDescent="0.2">
      <c r="A82" s="39" t="s">
        <v>143</v>
      </c>
      <c r="B82" s="40" t="s">
        <v>29</v>
      </c>
      <c r="C82" s="41" t="s">
        <v>144</v>
      </c>
      <c r="D82" s="42" t="s">
        <v>44</v>
      </c>
      <c r="E82" s="42">
        <v>23700</v>
      </c>
      <c r="F82" s="43" t="str">
        <f t="shared" si="1"/>
        <v>-</v>
      </c>
    </row>
    <row r="83" spans="1:6" ht="33.75" x14ac:dyDescent="0.2">
      <c r="A83" s="39" t="s">
        <v>145</v>
      </c>
      <c r="B83" s="40" t="s">
        <v>29</v>
      </c>
      <c r="C83" s="41" t="s">
        <v>146</v>
      </c>
      <c r="D83" s="42" t="s">
        <v>44</v>
      </c>
      <c r="E83" s="42">
        <v>23700</v>
      </c>
      <c r="F83" s="43" t="str">
        <f t="shared" si="1"/>
        <v>-</v>
      </c>
    </row>
    <row r="84" spans="1:6" x14ac:dyDescent="0.2">
      <c r="A84" s="34" t="s">
        <v>147</v>
      </c>
      <c r="B84" s="35" t="s">
        <v>29</v>
      </c>
      <c r="C84" s="36" t="s">
        <v>148</v>
      </c>
      <c r="D84" s="37" t="s">
        <v>44</v>
      </c>
      <c r="E84" s="37">
        <v>1922.64</v>
      </c>
      <c r="F84" s="38" t="str">
        <f t="shared" si="1"/>
        <v>-</v>
      </c>
    </row>
    <row r="85" spans="1:6" x14ac:dyDescent="0.2">
      <c r="A85" s="39" t="s">
        <v>149</v>
      </c>
      <c r="B85" s="40" t="s">
        <v>29</v>
      </c>
      <c r="C85" s="41" t="s">
        <v>150</v>
      </c>
      <c r="D85" s="42" t="s">
        <v>44</v>
      </c>
      <c r="E85" s="42">
        <v>1922.64</v>
      </c>
      <c r="F85" s="43" t="str">
        <f t="shared" si="1"/>
        <v>-</v>
      </c>
    </row>
    <row r="86" spans="1:6" ht="33.75" x14ac:dyDescent="0.2">
      <c r="A86" s="39" t="s">
        <v>151</v>
      </c>
      <c r="B86" s="40" t="s">
        <v>29</v>
      </c>
      <c r="C86" s="41" t="s">
        <v>152</v>
      </c>
      <c r="D86" s="42" t="s">
        <v>44</v>
      </c>
      <c r="E86" s="42">
        <v>1922.64</v>
      </c>
      <c r="F86" s="43" t="str">
        <f t="shared" si="1"/>
        <v>-</v>
      </c>
    </row>
    <row r="87" spans="1:6" ht="22.5" x14ac:dyDescent="0.2">
      <c r="A87" s="34" t="s">
        <v>153</v>
      </c>
      <c r="B87" s="35" t="s">
        <v>29</v>
      </c>
      <c r="C87" s="36" t="s">
        <v>154</v>
      </c>
      <c r="D87" s="37">
        <v>12113000</v>
      </c>
      <c r="E87" s="37">
        <v>3882786.23</v>
      </c>
      <c r="F87" s="38">
        <f t="shared" si="1"/>
        <v>8230213.7699999996</v>
      </c>
    </row>
    <row r="88" spans="1:6" x14ac:dyDescent="0.2">
      <c r="A88" s="34" t="s">
        <v>155</v>
      </c>
      <c r="B88" s="35" t="s">
        <v>29</v>
      </c>
      <c r="C88" s="36" t="s">
        <v>156</v>
      </c>
      <c r="D88" s="37" t="s">
        <v>44</v>
      </c>
      <c r="E88" s="37">
        <v>494629.5</v>
      </c>
      <c r="F88" s="38" t="str">
        <f t="shared" si="1"/>
        <v>-</v>
      </c>
    </row>
    <row r="89" spans="1:6" ht="22.5" x14ac:dyDescent="0.2">
      <c r="A89" s="39" t="s">
        <v>157</v>
      </c>
      <c r="B89" s="40" t="s">
        <v>29</v>
      </c>
      <c r="C89" s="41" t="s">
        <v>158</v>
      </c>
      <c r="D89" s="42" t="s">
        <v>44</v>
      </c>
      <c r="E89" s="42">
        <v>494629.5</v>
      </c>
      <c r="F89" s="43" t="str">
        <f t="shared" si="1"/>
        <v>-</v>
      </c>
    </row>
    <row r="90" spans="1:6" ht="67.5" x14ac:dyDescent="0.2">
      <c r="A90" s="45" t="s">
        <v>159</v>
      </c>
      <c r="B90" s="35" t="s">
        <v>29</v>
      </c>
      <c r="C90" s="36" t="s">
        <v>160</v>
      </c>
      <c r="D90" s="37">
        <v>8263000</v>
      </c>
      <c r="E90" s="37">
        <v>3101676</v>
      </c>
      <c r="F90" s="38">
        <f t="shared" ref="F90:F121" si="2">IF(OR(D90="-",IF(E90="-",0,E90)&gt;=IF(D90="-",0,D90)),"-",IF(D90="-",0,D90)-IF(E90="-",0,E90))</f>
        <v>5161324</v>
      </c>
    </row>
    <row r="91" spans="1:6" ht="78.75" x14ac:dyDescent="0.2">
      <c r="A91" s="44" t="s">
        <v>161</v>
      </c>
      <c r="B91" s="40" t="s">
        <v>29</v>
      </c>
      <c r="C91" s="41" t="s">
        <v>162</v>
      </c>
      <c r="D91" s="42">
        <v>8263000</v>
      </c>
      <c r="E91" s="42">
        <v>3101676</v>
      </c>
      <c r="F91" s="43">
        <f t="shared" si="2"/>
        <v>5161324</v>
      </c>
    </row>
    <row r="92" spans="1:6" ht="78.75" x14ac:dyDescent="0.2">
      <c r="A92" s="44" t="s">
        <v>163</v>
      </c>
      <c r="B92" s="40" t="s">
        <v>29</v>
      </c>
      <c r="C92" s="41" t="s">
        <v>164</v>
      </c>
      <c r="D92" s="42">
        <v>8263000</v>
      </c>
      <c r="E92" s="42">
        <v>3036117.83</v>
      </c>
      <c r="F92" s="43">
        <f t="shared" si="2"/>
        <v>5226882.17</v>
      </c>
    </row>
    <row r="93" spans="1:6" ht="90" x14ac:dyDescent="0.2">
      <c r="A93" s="44" t="s">
        <v>165</v>
      </c>
      <c r="B93" s="40" t="s">
        <v>29</v>
      </c>
      <c r="C93" s="41" t="s">
        <v>166</v>
      </c>
      <c r="D93" s="42" t="s">
        <v>44</v>
      </c>
      <c r="E93" s="42">
        <v>65558.17</v>
      </c>
      <c r="F93" s="43" t="str">
        <f t="shared" si="2"/>
        <v>-</v>
      </c>
    </row>
    <row r="94" spans="1:6" ht="33.75" x14ac:dyDescent="0.2">
      <c r="A94" s="34" t="s">
        <v>167</v>
      </c>
      <c r="B94" s="35" t="s">
        <v>29</v>
      </c>
      <c r="C94" s="36" t="s">
        <v>168</v>
      </c>
      <c r="D94" s="37">
        <v>2000000</v>
      </c>
      <c r="E94" s="37">
        <v>68251.570000000007</v>
      </c>
      <c r="F94" s="38">
        <f t="shared" si="2"/>
        <v>1931748.43</v>
      </c>
    </row>
    <row r="95" spans="1:6" ht="33.75" x14ac:dyDescent="0.2">
      <c r="A95" s="39" t="s">
        <v>169</v>
      </c>
      <c r="B95" s="40" t="s">
        <v>29</v>
      </c>
      <c r="C95" s="41" t="s">
        <v>170</v>
      </c>
      <c r="D95" s="42">
        <v>2000000</v>
      </c>
      <c r="E95" s="42">
        <v>68251.570000000007</v>
      </c>
      <c r="F95" s="43">
        <f t="shared" si="2"/>
        <v>1931748.43</v>
      </c>
    </row>
    <row r="96" spans="1:6" ht="45" x14ac:dyDescent="0.2">
      <c r="A96" s="39" t="s">
        <v>171</v>
      </c>
      <c r="B96" s="40" t="s">
        <v>29</v>
      </c>
      <c r="C96" s="41" t="s">
        <v>172</v>
      </c>
      <c r="D96" s="42">
        <v>2000000</v>
      </c>
      <c r="E96" s="42">
        <v>68251.570000000007</v>
      </c>
      <c r="F96" s="43">
        <f t="shared" si="2"/>
        <v>1931748.43</v>
      </c>
    </row>
    <row r="97" spans="1:6" ht="67.5" x14ac:dyDescent="0.2">
      <c r="A97" s="34" t="s">
        <v>173</v>
      </c>
      <c r="B97" s="35" t="s">
        <v>29</v>
      </c>
      <c r="C97" s="36" t="s">
        <v>174</v>
      </c>
      <c r="D97" s="37">
        <v>1850000</v>
      </c>
      <c r="E97" s="37">
        <v>218229.16</v>
      </c>
      <c r="F97" s="38">
        <f t="shared" si="2"/>
        <v>1631770.84</v>
      </c>
    </row>
    <row r="98" spans="1:6" ht="56.25" x14ac:dyDescent="0.2">
      <c r="A98" s="39" t="s">
        <v>175</v>
      </c>
      <c r="B98" s="40" t="s">
        <v>29</v>
      </c>
      <c r="C98" s="41" t="s">
        <v>176</v>
      </c>
      <c r="D98" s="42">
        <v>1850000</v>
      </c>
      <c r="E98" s="42">
        <v>218229.16</v>
      </c>
      <c r="F98" s="43">
        <f t="shared" si="2"/>
        <v>1631770.84</v>
      </c>
    </row>
    <row r="99" spans="1:6" ht="67.5" x14ac:dyDescent="0.2">
      <c r="A99" s="44" t="s">
        <v>177</v>
      </c>
      <c r="B99" s="40" t="s">
        <v>29</v>
      </c>
      <c r="C99" s="41" t="s">
        <v>178</v>
      </c>
      <c r="D99" s="42">
        <v>1850000</v>
      </c>
      <c r="E99" s="42">
        <v>218229.16</v>
      </c>
      <c r="F99" s="43">
        <f t="shared" si="2"/>
        <v>1631770.84</v>
      </c>
    </row>
    <row r="100" spans="1:6" x14ac:dyDescent="0.2">
      <c r="A100" s="34" t="s">
        <v>179</v>
      </c>
      <c r="B100" s="35" t="s">
        <v>29</v>
      </c>
      <c r="C100" s="36" t="s">
        <v>180</v>
      </c>
      <c r="D100" s="37">
        <v>600000</v>
      </c>
      <c r="E100" s="37">
        <v>241961.63</v>
      </c>
      <c r="F100" s="38">
        <f t="shared" si="2"/>
        <v>358038.37</v>
      </c>
    </row>
    <row r="101" spans="1:6" ht="33.75" x14ac:dyDescent="0.2">
      <c r="A101" s="34" t="s">
        <v>181</v>
      </c>
      <c r="B101" s="35" t="s">
        <v>29</v>
      </c>
      <c r="C101" s="36" t="s">
        <v>182</v>
      </c>
      <c r="D101" s="37">
        <v>600000</v>
      </c>
      <c r="E101" s="37">
        <v>238809.91</v>
      </c>
      <c r="F101" s="38">
        <f t="shared" si="2"/>
        <v>361190.08999999997</v>
      </c>
    </row>
    <row r="102" spans="1:6" ht="45" x14ac:dyDescent="0.2">
      <c r="A102" s="39" t="s">
        <v>183</v>
      </c>
      <c r="B102" s="40" t="s">
        <v>29</v>
      </c>
      <c r="C102" s="41" t="s">
        <v>184</v>
      </c>
      <c r="D102" s="42">
        <v>600000</v>
      </c>
      <c r="E102" s="42">
        <v>238809.91</v>
      </c>
      <c r="F102" s="43">
        <f t="shared" si="2"/>
        <v>361190.08999999997</v>
      </c>
    </row>
    <row r="103" spans="1:6" ht="101.25" x14ac:dyDescent="0.2">
      <c r="A103" s="45" t="s">
        <v>185</v>
      </c>
      <c r="B103" s="35" t="s">
        <v>29</v>
      </c>
      <c r="C103" s="36" t="s">
        <v>186</v>
      </c>
      <c r="D103" s="37" t="s">
        <v>44</v>
      </c>
      <c r="E103" s="37">
        <v>1370.24</v>
      </c>
      <c r="F103" s="38" t="str">
        <f t="shared" si="2"/>
        <v>-</v>
      </c>
    </row>
    <row r="104" spans="1:6" ht="45" x14ac:dyDescent="0.2">
      <c r="A104" s="39" t="s">
        <v>187</v>
      </c>
      <c r="B104" s="40" t="s">
        <v>29</v>
      </c>
      <c r="C104" s="41" t="s">
        <v>188</v>
      </c>
      <c r="D104" s="42" t="s">
        <v>44</v>
      </c>
      <c r="E104" s="42">
        <v>1370.24</v>
      </c>
      <c r="F104" s="43" t="str">
        <f t="shared" si="2"/>
        <v>-</v>
      </c>
    </row>
    <row r="105" spans="1:6" ht="67.5" x14ac:dyDescent="0.2">
      <c r="A105" s="39" t="s">
        <v>189</v>
      </c>
      <c r="B105" s="40" t="s">
        <v>29</v>
      </c>
      <c r="C105" s="41" t="s">
        <v>190</v>
      </c>
      <c r="D105" s="42" t="s">
        <v>44</v>
      </c>
      <c r="E105" s="42">
        <v>1370.24</v>
      </c>
      <c r="F105" s="43" t="str">
        <f t="shared" si="2"/>
        <v>-</v>
      </c>
    </row>
    <row r="106" spans="1:6" ht="22.5" x14ac:dyDescent="0.2">
      <c r="A106" s="34" t="s">
        <v>191</v>
      </c>
      <c r="B106" s="35" t="s">
        <v>29</v>
      </c>
      <c r="C106" s="36" t="s">
        <v>192</v>
      </c>
      <c r="D106" s="37" t="s">
        <v>44</v>
      </c>
      <c r="E106" s="37">
        <v>1781.48</v>
      </c>
      <c r="F106" s="38" t="str">
        <f t="shared" si="2"/>
        <v>-</v>
      </c>
    </row>
    <row r="107" spans="1:6" ht="67.5" x14ac:dyDescent="0.2">
      <c r="A107" s="39" t="s">
        <v>193</v>
      </c>
      <c r="B107" s="40" t="s">
        <v>29</v>
      </c>
      <c r="C107" s="41" t="s">
        <v>194</v>
      </c>
      <c r="D107" s="42" t="s">
        <v>44</v>
      </c>
      <c r="E107" s="42">
        <v>1781.48</v>
      </c>
      <c r="F107" s="43" t="str">
        <f t="shared" si="2"/>
        <v>-</v>
      </c>
    </row>
    <row r="108" spans="1:6" ht="56.25" x14ac:dyDescent="0.2">
      <c r="A108" s="39" t="s">
        <v>195</v>
      </c>
      <c r="B108" s="40" t="s">
        <v>29</v>
      </c>
      <c r="C108" s="41" t="s">
        <v>196</v>
      </c>
      <c r="D108" s="42" t="s">
        <v>44</v>
      </c>
      <c r="E108" s="42">
        <v>1781.48</v>
      </c>
      <c r="F108" s="43" t="str">
        <f t="shared" si="2"/>
        <v>-</v>
      </c>
    </row>
    <row r="109" spans="1:6" x14ac:dyDescent="0.2">
      <c r="A109" s="34" t="s">
        <v>197</v>
      </c>
      <c r="B109" s="35" t="s">
        <v>29</v>
      </c>
      <c r="C109" s="36" t="s">
        <v>198</v>
      </c>
      <c r="D109" s="37">
        <v>167698003.75999999</v>
      </c>
      <c r="E109" s="37">
        <v>30138809.109999999</v>
      </c>
      <c r="F109" s="38">
        <f t="shared" si="2"/>
        <v>137559194.64999998</v>
      </c>
    </row>
    <row r="110" spans="1:6" ht="33.75" x14ac:dyDescent="0.2">
      <c r="A110" s="34" t="s">
        <v>199</v>
      </c>
      <c r="B110" s="35" t="s">
        <v>29</v>
      </c>
      <c r="C110" s="36" t="s">
        <v>200</v>
      </c>
      <c r="D110" s="37">
        <v>166808403.75999999</v>
      </c>
      <c r="E110" s="37">
        <v>30138809.109999999</v>
      </c>
      <c r="F110" s="38">
        <f t="shared" si="2"/>
        <v>136669594.64999998</v>
      </c>
    </row>
    <row r="111" spans="1:6" ht="22.5" x14ac:dyDescent="0.2">
      <c r="A111" s="34" t="s">
        <v>201</v>
      </c>
      <c r="B111" s="35" t="s">
        <v>29</v>
      </c>
      <c r="C111" s="36" t="s">
        <v>202</v>
      </c>
      <c r="D111" s="37">
        <v>71293000</v>
      </c>
      <c r="E111" s="37">
        <v>21387900</v>
      </c>
      <c r="F111" s="38">
        <f t="shared" si="2"/>
        <v>49905100</v>
      </c>
    </row>
    <row r="112" spans="1:6" ht="33.75" x14ac:dyDescent="0.2">
      <c r="A112" s="39" t="s">
        <v>203</v>
      </c>
      <c r="B112" s="40" t="s">
        <v>29</v>
      </c>
      <c r="C112" s="41" t="s">
        <v>204</v>
      </c>
      <c r="D112" s="42">
        <v>71293000</v>
      </c>
      <c r="E112" s="42">
        <v>21387900</v>
      </c>
      <c r="F112" s="43">
        <f t="shared" si="2"/>
        <v>49905100</v>
      </c>
    </row>
    <row r="113" spans="1:6" ht="33.75" x14ac:dyDescent="0.2">
      <c r="A113" s="39" t="s">
        <v>205</v>
      </c>
      <c r="B113" s="40" t="s">
        <v>29</v>
      </c>
      <c r="C113" s="41" t="s">
        <v>206</v>
      </c>
      <c r="D113" s="42">
        <v>71293000</v>
      </c>
      <c r="E113" s="42">
        <v>21387900</v>
      </c>
      <c r="F113" s="43">
        <f t="shared" si="2"/>
        <v>49905100</v>
      </c>
    </row>
    <row r="114" spans="1:6" ht="22.5" x14ac:dyDescent="0.2">
      <c r="A114" s="34" t="s">
        <v>207</v>
      </c>
      <c r="B114" s="35" t="s">
        <v>29</v>
      </c>
      <c r="C114" s="36" t="s">
        <v>208</v>
      </c>
      <c r="D114" s="37">
        <v>89558683.760000005</v>
      </c>
      <c r="E114" s="37">
        <v>7597967.4199999999</v>
      </c>
      <c r="F114" s="38">
        <f t="shared" si="2"/>
        <v>81960716.340000004</v>
      </c>
    </row>
    <row r="115" spans="1:6" ht="33.75" x14ac:dyDescent="0.2">
      <c r="A115" s="39" t="s">
        <v>209</v>
      </c>
      <c r="B115" s="40" t="s">
        <v>29</v>
      </c>
      <c r="C115" s="41" t="s">
        <v>210</v>
      </c>
      <c r="D115" s="42">
        <v>22101000</v>
      </c>
      <c r="E115" s="42" t="s">
        <v>44</v>
      </c>
      <c r="F115" s="43">
        <f t="shared" si="2"/>
        <v>22101000</v>
      </c>
    </row>
    <row r="116" spans="1:6" ht="33.75" x14ac:dyDescent="0.2">
      <c r="A116" s="39" t="s">
        <v>211</v>
      </c>
      <c r="B116" s="40" t="s">
        <v>29</v>
      </c>
      <c r="C116" s="41" t="s">
        <v>212</v>
      </c>
      <c r="D116" s="42">
        <v>22101000</v>
      </c>
      <c r="E116" s="42" t="s">
        <v>44</v>
      </c>
      <c r="F116" s="43">
        <f t="shared" si="2"/>
        <v>22101000</v>
      </c>
    </row>
    <row r="117" spans="1:6" ht="67.5" x14ac:dyDescent="0.2">
      <c r="A117" s="44" t="s">
        <v>213</v>
      </c>
      <c r="B117" s="40" t="s">
        <v>29</v>
      </c>
      <c r="C117" s="41" t="s">
        <v>214</v>
      </c>
      <c r="D117" s="42">
        <v>8883649.7200000007</v>
      </c>
      <c r="E117" s="42" t="s">
        <v>44</v>
      </c>
      <c r="F117" s="43">
        <f t="shared" si="2"/>
        <v>8883649.7200000007</v>
      </c>
    </row>
    <row r="118" spans="1:6" ht="78.75" x14ac:dyDescent="0.2">
      <c r="A118" s="44" t="s">
        <v>215</v>
      </c>
      <c r="B118" s="40" t="s">
        <v>29</v>
      </c>
      <c r="C118" s="41" t="s">
        <v>216</v>
      </c>
      <c r="D118" s="42">
        <v>8883649.7200000007</v>
      </c>
      <c r="E118" s="42" t="s">
        <v>44</v>
      </c>
      <c r="F118" s="43">
        <f t="shared" si="2"/>
        <v>8883649.7200000007</v>
      </c>
    </row>
    <row r="119" spans="1:6" ht="22.5" x14ac:dyDescent="0.2">
      <c r="A119" s="39" t="s">
        <v>217</v>
      </c>
      <c r="B119" s="40" t="s">
        <v>29</v>
      </c>
      <c r="C119" s="41" t="s">
        <v>218</v>
      </c>
      <c r="D119" s="42">
        <v>10355669.039999999</v>
      </c>
      <c r="E119" s="42">
        <v>3592394.42</v>
      </c>
      <c r="F119" s="43">
        <f t="shared" si="2"/>
        <v>6763274.6199999992</v>
      </c>
    </row>
    <row r="120" spans="1:6" ht="33.75" x14ac:dyDescent="0.2">
      <c r="A120" s="39" t="s">
        <v>219</v>
      </c>
      <c r="B120" s="40" t="s">
        <v>29</v>
      </c>
      <c r="C120" s="41" t="s">
        <v>220</v>
      </c>
      <c r="D120" s="42">
        <v>10355669.039999999</v>
      </c>
      <c r="E120" s="42">
        <v>3592394.42</v>
      </c>
      <c r="F120" s="43">
        <f t="shared" si="2"/>
        <v>6763274.6199999992</v>
      </c>
    </row>
    <row r="121" spans="1:6" ht="22.5" x14ac:dyDescent="0.2">
      <c r="A121" s="39" t="s">
        <v>221</v>
      </c>
      <c r="B121" s="40" t="s">
        <v>29</v>
      </c>
      <c r="C121" s="41" t="s">
        <v>222</v>
      </c>
      <c r="D121" s="42">
        <v>10000000</v>
      </c>
      <c r="E121" s="42" t="s">
        <v>44</v>
      </c>
      <c r="F121" s="43">
        <f t="shared" si="2"/>
        <v>10000000</v>
      </c>
    </row>
    <row r="122" spans="1:6" ht="33.75" x14ac:dyDescent="0.2">
      <c r="A122" s="39" t="s">
        <v>223</v>
      </c>
      <c r="B122" s="40" t="s">
        <v>29</v>
      </c>
      <c r="C122" s="41" t="s">
        <v>224</v>
      </c>
      <c r="D122" s="42">
        <v>10000000</v>
      </c>
      <c r="E122" s="42" t="s">
        <v>44</v>
      </c>
      <c r="F122" s="43">
        <f t="shared" ref="F122:F130" si="3">IF(OR(D122="-",IF(E122="-",0,E122)&gt;=IF(D122="-",0,D122)),"-",IF(D122="-",0,D122)-IF(E122="-",0,E122))</f>
        <v>10000000</v>
      </c>
    </row>
    <row r="123" spans="1:6" x14ac:dyDescent="0.2">
      <c r="A123" s="39" t="s">
        <v>225</v>
      </c>
      <c r="B123" s="40" t="s">
        <v>29</v>
      </c>
      <c r="C123" s="41" t="s">
        <v>226</v>
      </c>
      <c r="D123" s="42">
        <v>38218365</v>
      </c>
      <c r="E123" s="42">
        <v>4005573</v>
      </c>
      <c r="F123" s="43">
        <f t="shared" si="3"/>
        <v>34212792</v>
      </c>
    </row>
    <row r="124" spans="1:6" x14ac:dyDescent="0.2">
      <c r="A124" s="39" t="s">
        <v>227</v>
      </c>
      <c r="B124" s="40" t="s">
        <v>29</v>
      </c>
      <c r="C124" s="41" t="s">
        <v>228</v>
      </c>
      <c r="D124" s="42">
        <v>38218365</v>
      </c>
      <c r="E124" s="42">
        <v>4005573</v>
      </c>
      <c r="F124" s="43">
        <f t="shared" si="3"/>
        <v>34212792</v>
      </c>
    </row>
    <row r="125" spans="1:6" x14ac:dyDescent="0.2">
      <c r="A125" s="34" t="s">
        <v>229</v>
      </c>
      <c r="B125" s="35" t="s">
        <v>29</v>
      </c>
      <c r="C125" s="36" t="s">
        <v>230</v>
      </c>
      <c r="D125" s="37">
        <v>5956720</v>
      </c>
      <c r="E125" s="37">
        <v>1152941.69</v>
      </c>
      <c r="F125" s="38">
        <f t="shared" si="3"/>
        <v>4803778.3100000005</v>
      </c>
    </row>
    <row r="126" spans="1:6" ht="22.5" x14ac:dyDescent="0.2">
      <c r="A126" s="39" t="s">
        <v>231</v>
      </c>
      <c r="B126" s="40" t="s">
        <v>29</v>
      </c>
      <c r="C126" s="41" t="s">
        <v>232</v>
      </c>
      <c r="D126" s="42">
        <v>5956720</v>
      </c>
      <c r="E126" s="42">
        <v>1152941.69</v>
      </c>
      <c r="F126" s="43">
        <f t="shared" si="3"/>
        <v>4803778.3100000005</v>
      </c>
    </row>
    <row r="127" spans="1:6" ht="22.5" x14ac:dyDescent="0.2">
      <c r="A127" s="39" t="s">
        <v>233</v>
      </c>
      <c r="B127" s="40" t="s">
        <v>29</v>
      </c>
      <c r="C127" s="41" t="s">
        <v>234</v>
      </c>
      <c r="D127" s="42">
        <v>5956720</v>
      </c>
      <c r="E127" s="42">
        <v>1152941.69</v>
      </c>
      <c r="F127" s="43">
        <f t="shared" si="3"/>
        <v>4803778.3100000005</v>
      </c>
    </row>
    <row r="128" spans="1:6" ht="22.5" x14ac:dyDescent="0.2">
      <c r="A128" s="34" t="s">
        <v>235</v>
      </c>
      <c r="B128" s="35" t="s">
        <v>29</v>
      </c>
      <c r="C128" s="36" t="s">
        <v>236</v>
      </c>
      <c r="D128" s="37">
        <v>889600</v>
      </c>
      <c r="E128" s="37" t="s">
        <v>44</v>
      </c>
      <c r="F128" s="38">
        <f t="shared" si="3"/>
        <v>889600</v>
      </c>
    </row>
    <row r="129" spans="1:6" ht="33.75" x14ac:dyDescent="0.2">
      <c r="A129" s="34" t="s">
        <v>237</v>
      </c>
      <c r="B129" s="35" t="s">
        <v>29</v>
      </c>
      <c r="C129" s="36" t="s">
        <v>238</v>
      </c>
      <c r="D129" s="37">
        <v>889600</v>
      </c>
      <c r="E129" s="37" t="s">
        <v>44</v>
      </c>
      <c r="F129" s="38">
        <f t="shared" si="3"/>
        <v>889600</v>
      </c>
    </row>
    <row r="130" spans="1:6" ht="33.75" x14ac:dyDescent="0.2">
      <c r="A130" s="39" t="s">
        <v>239</v>
      </c>
      <c r="B130" s="40" t="s">
        <v>29</v>
      </c>
      <c r="C130" s="41" t="s">
        <v>240</v>
      </c>
      <c r="D130" s="42">
        <v>889600</v>
      </c>
      <c r="E130" s="42" t="s">
        <v>44</v>
      </c>
      <c r="F130" s="43">
        <f t="shared" si="3"/>
        <v>889600</v>
      </c>
    </row>
    <row r="131" spans="1:6" ht="12.75" customHeight="1" x14ac:dyDescent="0.2">
      <c r="A131" s="46"/>
      <c r="B131" s="47"/>
      <c r="C131" s="47"/>
      <c r="D131" s="48"/>
      <c r="E131" s="48"/>
      <c r="F131" s="48"/>
    </row>
  </sheetData>
  <mergeCells count="12">
    <mergeCell ref="A15:D15"/>
    <mergeCell ref="A6:D6"/>
    <mergeCell ref="A9:D9"/>
    <mergeCell ref="A7:D7"/>
    <mergeCell ref="B11:D11"/>
    <mergeCell ref="B12:D12"/>
    <mergeCell ref="B16:B22"/>
    <mergeCell ref="D16:D22"/>
    <mergeCell ref="C16:C22"/>
    <mergeCell ref="A16:A22"/>
    <mergeCell ref="F16:F22"/>
    <mergeCell ref="E16:E22"/>
  </mergeCells>
  <conditionalFormatting sqref="F28 F26">
    <cfRule type="cellIs" priority="1" stopIfTrue="1" operator="equal">
      <formula>0</formula>
    </cfRule>
  </conditionalFormatting>
  <conditionalFormatting sqref="F35">
    <cfRule type="cellIs" priority="2" stopIfTrue="1" operator="equal">
      <formula>0</formula>
    </cfRule>
  </conditionalFormatting>
  <conditionalFormatting sqref="F33">
    <cfRule type="cellIs" priority="3" stopIfTrue="1" operator="equal">
      <formula>0</formula>
    </cfRule>
  </conditionalFormatting>
  <conditionalFormatting sqref="F32">
    <cfRule type="cellIs" priority="4" stopIfTrue="1" operator="equal">
      <formula>0</formula>
    </cfRule>
  </conditionalFormatting>
  <conditionalFormatting sqref="F45">
    <cfRule type="cellIs" priority="5" stopIfTrue="1" operator="equal">
      <formula>0</formula>
    </cfRule>
  </conditionalFormatting>
  <pageMargins left="0.78" right="0.39370078740157483" top="0.78740157480314965" bottom="0.39370078740157483" header="0" footer="0.4"/>
  <pageSetup paperSize="9" scale="77" fitToHeight="0" pageOrder="overThenDown" orientation="portrait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6"/>
  <sheetViews>
    <sheetView showGridLines="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M34" sqref="M3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3" customWidth="1"/>
    <col min="4" max="6" width="16.140625" customWidth="1"/>
  </cols>
  <sheetData>
    <row r="1" spans="1:6" ht="15" customHeight="1" x14ac:dyDescent="0.25">
      <c r="A1" s="212" t="s">
        <v>241</v>
      </c>
      <c r="B1" s="212"/>
      <c r="C1" s="212"/>
      <c r="D1" s="212"/>
      <c r="E1" s="1"/>
      <c r="F1" s="14" t="s">
        <v>242</v>
      </c>
    </row>
    <row r="2" spans="1:6" ht="13.5" customHeight="1" x14ac:dyDescent="0.2">
      <c r="A2" s="5"/>
      <c r="B2" s="5"/>
      <c r="C2" s="49"/>
      <c r="D2" s="10"/>
      <c r="E2" s="10"/>
      <c r="F2" s="10"/>
    </row>
    <row r="3" spans="1:6" ht="10.15" customHeight="1" x14ac:dyDescent="0.2">
      <c r="A3" s="219" t="s">
        <v>19</v>
      </c>
      <c r="B3" s="200" t="s">
        <v>20</v>
      </c>
      <c r="C3" s="217" t="s">
        <v>243</v>
      </c>
      <c r="D3" s="203" t="s">
        <v>22</v>
      </c>
      <c r="E3" s="222" t="s">
        <v>23</v>
      </c>
      <c r="F3" s="209" t="s">
        <v>24</v>
      </c>
    </row>
    <row r="4" spans="1:6" ht="5.45" customHeight="1" x14ac:dyDescent="0.2">
      <c r="A4" s="220"/>
      <c r="B4" s="201"/>
      <c r="C4" s="218"/>
      <c r="D4" s="204"/>
      <c r="E4" s="223"/>
      <c r="F4" s="210"/>
    </row>
    <row r="5" spans="1:6" ht="9.6" customHeight="1" x14ac:dyDescent="0.2">
      <c r="A5" s="220"/>
      <c r="B5" s="201"/>
      <c r="C5" s="218"/>
      <c r="D5" s="204"/>
      <c r="E5" s="223"/>
      <c r="F5" s="210"/>
    </row>
    <row r="6" spans="1:6" ht="6" customHeight="1" x14ac:dyDescent="0.2">
      <c r="A6" s="220"/>
      <c r="B6" s="201"/>
      <c r="C6" s="218"/>
      <c r="D6" s="204"/>
      <c r="E6" s="223"/>
      <c r="F6" s="210"/>
    </row>
    <row r="7" spans="1:6" ht="6.6" customHeight="1" x14ac:dyDescent="0.2">
      <c r="A7" s="220"/>
      <c r="B7" s="201"/>
      <c r="C7" s="218"/>
      <c r="D7" s="204"/>
      <c r="E7" s="223"/>
      <c r="F7" s="210"/>
    </row>
    <row r="8" spans="1:6" ht="10.9" customHeight="1" x14ac:dyDescent="0.2">
      <c r="A8" s="220"/>
      <c r="B8" s="201"/>
      <c r="C8" s="218"/>
      <c r="D8" s="204"/>
      <c r="E8" s="223"/>
      <c r="F8" s="210"/>
    </row>
    <row r="9" spans="1:6" ht="4.1500000000000004" hidden="1" customHeight="1" x14ac:dyDescent="0.2">
      <c r="A9" s="220"/>
      <c r="B9" s="201"/>
      <c r="C9" s="50"/>
      <c r="D9" s="204"/>
      <c r="E9" s="51"/>
      <c r="F9" s="52"/>
    </row>
    <row r="10" spans="1:6" ht="13.15" hidden="1" customHeight="1" x14ac:dyDescent="0.2">
      <c r="A10" s="221"/>
      <c r="B10" s="202"/>
      <c r="C10" s="53"/>
      <c r="D10" s="205"/>
      <c r="E10" s="54"/>
      <c r="F10" s="5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25</v>
      </c>
      <c r="E11" s="56" t="s">
        <v>26</v>
      </c>
      <c r="F11" s="24" t="s">
        <v>27</v>
      </c>
    </row>
    <row r="12" spans="1:6" x14ac:dyDescent="0.2">
      <c r="A12" s="104" t="s">
        <v>244</v>
      </c>
      <c r="B12" s="105" t="s">
        <v>245</v>
      </c>
      <c r="C12" s="106" t="s">
        <v>246</v>
      </c>
      <c r="D12" s="107">
        <v>454178918.26999998</v>
      </c>
      <c r="E12" s="108">
        <v>90586515.840000004</v>
      </c>
      <c r="F12" s="109">
        <f>IF(OR(D12="-",IF(E12="-",0,E12)&gt;=IF(D12="-",0,D12)),"-",IF(D12="-",0,D12)-IF(E12="-",0,E12))</f>
        <v>363592402.42999995</v>
      </c>
    </row>
    <row r="13" spans="1:6" x14ac:dyDescent="0.2">
      <c r="A13" s="63" t="s">
        <v>31</v>
      </c>
      <c r="B13" s="64"/>
      <c r="C13" s="65"/>
      <c r="D13" s="66"/>
      <c r="E13" s="67"/>
      <c r="F13" s="68"/>
    </row>
    <row r="14" spans="1:6" x14ac:dyDescent="0.2">
      <c r="A14" s="57" t="s">
        <v>247</v>
      </c>
      <c r="B14" s="58" t="s">
        <v>245</v>
      </c>
      <c r="C14" s="59" t="s">
        <v>248</v>
      </c>
      <c r="D14" s="60">
        <v>35385000</v>
      </c>
      <c r="E14" s="61">
        <v>7918436.3799999999</v>
      </c>
      <c r="F14" s="62">
        <f t="shared" ref="F14:F77" si="0">IF(OR(D14="-",IF(E14="-",0,E14)&gt;=IF(D14="-",0,D14)),"-",IF(D14="-",0,D14)-IF(E14="-",0,E14))</f>
        <v>27466563.620000001</v>
      </c>
    </row>
    <row r="15" spans="1:6" ht="45" x14ac:dyDescent="0.2">
      <c r="A15" s="57" t="s">
        <v>249</v>
      </c>
      <c r="B15" s="58" t="s">
        <v>245</v>
      </c>
      <c r="C15" s="59" t="s">
        <v>250</v>
      </c>
      <c r="D15" s="60">
        <v>4462600</v>
      </c>
      <c r="E15" s="61">
        <v>887159.08</v>
      </c>
      <c r="F15" s="62">
        <f t="shared" si="0"/>
        <v>3575440.92</v>
      </c>
    </row>
    <row r="16" spans="1:6" ht="22.5" x14ac:dyDescent="0.2">
      <c r="A16" s="57" t="s">
        <v>251</v>
      </c>
      <c r="B16" s="58" t="s">
        <v>245</v>
      </c>
      <c r="C16" s="59" t="s">
        <v>252</v>
      </c>
      <c r="D16" s="60">
        <v>4462600</v>
      </c>
      <c r="E16" s="61">
        <v>887159.08</v>
      </c>
      <c r="F16" s="62">
        <f t="shared" si="0"/>
        <v>3575440.92</v>
      </c>
    </row>
    <row r="17" spans="1:6" ht="22.5" x14ac:dyDescent="0.2">
      <c r="A17" s="57" t="s">
        <v>253</v>
      </c>
      <c r="B17" s="58" t="s">
        <v>245</v>
      </c>
      <c r="C17" s="59" t="s">
        <v>254</v>
      </c>
      <c r="D17" s="60">
        <v>4462600</v>
      </c>
      <c r="E17" s="61">
        <v>887159.08</v>
      </c>
      <c r="F17" s="62">
        <f t="shared" si="0"/>
        <v>3575440.92</v>
      </c>
    </row>
    <row r="18" spans="1:6" x14ac:dyDescent="0.2">
      <c r="A18" s="57" t="s">
        <v>255</v>
      </c>
      <c r="B18" s="58" t="s">
        <v>245</v>
      </c>
      <c r="C18" s="59" t="s">
        <v>256</v>
      </c>
      <c r="D18" s="60">
        <v>4462600</v>
      </c>
      <c r="E18" s="61">
        <v>887159.08</v>
      </c>
      <c r="F18" s="62">
        <f t="shared" si="0"/>
        <v>3575440.92</v>
      </c>
    </row>
    <row r="19" spans="1:6" ht="22.5" x14ac:dyDescent="0.2">
      <c r="A19" s="57" t="s">
        <v>257</v>
      </c>
      <c r="B19" s="58" t="s">
        <v>245</v>
      </c>
      <c r="C19" s="59" t="s">
        <v>258</v>
      </c>
      <c r="D19" s="60">
        <v>4462600</v>
      </c>
      <c r="E19" s="61">
        <v>887159.08</v>
      </c>
      <c r="F19" s="62">
        <f t="shared" si="0"/>
        <v>3575440.92</v>
      </c>
    </row>
    <row r="20" spans="1:6" ht="22.5" x14ac:dyDescent="0.2">
      <c r="A20" s="25" t="s">
        <v>259</v>
      </c>
      <c r="B20" s="69" t="s">
        <v>245</v>
      </c>
      <c r="C20" s="27" t="s">
        <v>260</v>
      </c>
      <c r="D20" s="28">
        <v>3537000</v>
      </c>
      <c r="E20" s="70">
        <v>711337.58</v>
      </c>
      <c r="F20" s="71">
        <f t="shared" si="0"/>
        <v>2825662.42</v>
      </c>
    </row>
    <row r="21" spans="1:6" ht="22.5" x14ac:dyDescent="0.2">
      <c r="A21" s="25" t="s">
        <v>261</v>
      </c>
      <c r="B21" s="69" t="s">
        <v>245</v>
      </c>
      <c r="C21" s="27" t="s">
        <v>262</v>
      </c>
      <c r="D21" s="28">
        <v>2686000</v>
      </c>
      <c r="E21" s="70">
        <v>549922.54</v>
      </c>
      <c r="F21" s="71">
        <f t="shared" si="0"/>
        <v>2136077.46</v>
      </c>
    </row>
    <row r="22" spans="1:6" ht="33.75" x14ac:dyDescent="0.2">
      <c r="A22" s="25" t="s">
        <v>263</v>
      </c>
      <c r="B22" s="69" t="s">
        <v>245</v>
      </c>
      <c r="C22" s="27" t="s">
        <v>264</v>
      </c>
      <c r="D22" s="28">
        <v>40000</v>
      </c>
      <c r="E22" s="70" t="s">
        <v>44</v>
      </c>
      <c r="F22" s="71">
        <f t="shared" si="0"/>
        <v>40000</v>
      </c>
    </row>
    <row r="23" spans="1:6" ht="33.75" x14ac:dyDescent="0.2">
      <c r="A23" s="25" t="s">
        <v>265</v>
      </c>
      <c r="B23" s="69" t="s">
        <v>245</v>
      </c>
      <c r="C23" s="27" t="s">
        <v>266</v>
      </c>
      <c r="D23" s="28">
        <v>811000</v>
      </c>
      <c r="E23" s="70">
        <v>161415.04000000001</v>
      </c>
      <c r="F23" s="71">
        <f t="shared" si="0"/>
        <v>649584.96</v>
      </c>
    </row>
    <row r="24" spans="1:6" ht="22.5" x14ac:dyDescent="0.2">
      <c r="A24" s="25" t="s">
        <v>267</v>
      </c>
      <c r="B24" s="69" t="s">
        <v>245</v>
      </c>
      <c r="C24" s="27" t="s">
        <v>268</v>
      </c>
      <c r="D24" s="28">
        <v>925100</v>
      </c>
      <c r="E24" s="70">
        <v>175821.5</v>
      </c>
      <c r="F24" s="71">
        <f t="shared" si="0"/>
        <v>749278.5</v>
      </c>
    </row>
    <row r="25" spans="1:6" x14ac:dyDescent="0.2">
      <c r="A25" s="25" t="s">
        <v>269</v>
      </c>
      <c r="B25" s="69" t="s">
        <v>245</v>
      </c>
      <c r="C25" s="27" t="s">
        <v>270</v>
      </c>
      <c r="D25" s="28">
        <v>925100</v>
      </c>
      <c r="E25" s="70">
        <v>175821.5</v>
      </c>
      <c r="F25" s="71">
        <f t="shared" si="0"/>
        <v>749278.5</v>
      </c>
    </row>
    <row r="26" spans="1:6" x14ac:dyDescent="0.2">
      <c r="A26" s="25" t="s">
        <v>271</v>
      </c>
      <c r="B26" s="69" t="s">
        <v>245</v>
      </c>
      <c r="C26" s="27" t="s">
        <v>272</v>
      </c>
      <c r="D26" s="28">
        <v>500</v>
      </c>
      <c r="E26" s="70" t="s">
        <v>44</v>
      </c>
      <c r="F26" s="71">
        <f t="shared" si="0"/>
        <v>500</v>
      </c>
    </row>
    <row r="27" spans="1:6" x14ac:dyDescent="0.2">
      <c r="A27" s="25" t="s">
        <v>273</v>
      </c>
      <c r="B27" s="69" t="s">
        <v>245</v>
      </c>
      <c r="C27" s="27" t="s">
        <v>274</v>
      </c>
      <c r="D27" s="28">
        <v>500</v>
      </c>
      <c r="E27" s="70" t="s">
        <v>44</v>
      </c>
      <c r="F27" s="71">
        <f t="shared" si="0"/>
        <v>500</v>
      </c>
    </row>
    <row r="28" spans="1:6" ht="33.75" x14ac:dyDescent="0.2">
      <c r="A28" s="57" t="s">
        <v>275</v>
      </c>
      <c r="B28" s="58" t="s">
        <v>245</v>
      </c>
      <c r="C28" s="59" t="s">
        <v>276</v>
      </c>
      <c r="D28" s="60">
        <v>200000</v>
      </c>
      <c r="E28" s="61" t="s">
        <v>44</v>
      </c>
      <c r="F28" s="62">
        <f t="shared" si="0"/>
        <v>200000</v>
      </c>
    </row>
    <row r="29" spans="1:6" ht="22.5" x14ac:dyDescent="0.2">
      <c r="A29" s="57" t="s">
        <v>251</v>
      </c>
      <c r="B29" s="58" t="s">
        <v>245</v>
      </c>
      <c r="C29" s="59" t="s">
        <v>277</v>
      </c>
      <c r="D29" s="60">
        <v>200000</v>
      </c>
      <c r="E29" s="61" t="s">
        <v>44</v>
      </c>
      <c r="F29" s="62">
        <f t="shared" si="0"/>
        <v>200000</v>
      </c>
    </row>
    <row r="30" spans="1:6" ht="22.5" x14ac:dyDescent="0.2">
      <c r="A30" s="57" t="s">
        <v>253</v>
      </c>
      <c r="B30" s="58" t="s">
        <v>245</v>
      </c>
      <c r="C30" s="59" t="s">
        <v>278</v>
      </c>
      <c r="D30" s="60">
        <v>200000</v>
      </c>
      <c r="E30" s="61" t="s">
        <v>44</v>
      </c>
      <c r="F30" s="62">
        <f t="shared" si="0"/>
        <v>200000</v>
      </c>
    </row>
    <row r="31" spans="1:6" x14ac:dyDescent="0.2">
      <c r="A31" s="57" t="s">
        <v>255</v>
      </c>
      <c r="B31" s="58" t="s">
        <v>245</v>
      </c>
      <c r="C31" s="59" t="s">
        <v>279</v>
      </c>
      <c r="D31" s="60">
        <v>200000</v>
      </c>
      <c r="E31" s="61" t="s">
        <v>44</v>
      </c>
      <c r="F31" s="62">
        <f t="shared" si="0"/>
        <v>200000</v>
      </c>
    </row>
    <row r="32" spans="1:6" ht="45" x14ac:dyDescent="0.2">
      <c r="A32" s="57" t="s">
        <v>280</v>
      </c>
      <c r="B32" s="58" t="s">
        <v>245</v>
      </c>
      <c r="C32" s="59" t="s">
        <v>281</v>
      </c>
      <c r="D32" s="60">
        <v>200000</v>
      </c>
      <c r="E32" s="61" t="s">
        <v>44</v>
      </c>
      <c r="F32" s="62">
        <f t="shared" si="0"/>
        <v>200000</v>
      </c>
    </row>
    <row r="33" spans="1:6" x14ac:dyDescent="0.2">
      <c r="A33" s="25" t="s">
        <v>229</v>
      </c>
      <c r="B33" s="69" t="s">
        <v>245</v>
      </c>
      <c r="C33" s="27" t="s">
        <v>282</v>
      </c>
      <c r="D33" s="28">
        <v>200000</v>
      </c>
      <c r="E33" s="70" t="s">
        <v>44</v>
      </c>
      <c r="F33" s="71">
        <f t="shared" si="0"/>
        <v>200000</v>
      </c>
    </row>
    <row r="34" spans="1:6" x14ac:dyDescent="0.2">
      <c r="A34" s="25" t="s">
        <v>229</v>
      </c>
      <c r="B34" s="69" t="s">
        <v>245</v>
      </c>
      <c r="C34" s="27" t="s">
        <v>283</v>
      </c>
      <c r="D34" s="28">
        <v>200000</v>
      </c>
      <c r="E34" s="70" t="s">
        <v>44</v>
      </c>
      <c r="F34" s="71">
        <f t="shared" si="0"/>
        <v>200000</v>
      </c>
    </row>
    <row r="35" spans="1:6" x14ac:dyDescent="0.2">
      <c r="A35" s="57" t="s">
        <v>284</v>
      </c>
      <c r="B35" s="58" t="s">
        <v>245</v>
      </c>
      <c r="C35" s="59" t="s">
        <v>285</v>
      </c>
      <c r="D35" s="60">
        <v>280400</v>
      </c>
      <c r="E35" s="61" t="s">
        <v>44</v>
      </c>
      <c r="F35" s="62">
        <f t="shared" si="0"/>
        <v>280400</v>
      </c>
    </row>
    <row r="36" spans="1:6" x14ac:dyDescent="0.2">
      <c r="A36" s="57" t="s">
        <v>286</v>
      </c>
      <c r="B36" s="58" t="s">
        <v>245</v>
      </c>
      <c r="C36" s="59" t="s">
        <v>287</v>
      </c>
      <c r="D36" s="60">
        <v>280400</v>
      </c>
      <c r="E36" s="61" t="s">
        <v>44</v>
      </c>
      <c r="F36" s="62">
        <f t="shared" si="0"/>
        <v>280400</v>
      </c>
    </row>
    <row r="37" spans="1:6" x14ac:dyDescent="0.2">
      <c r="A37" s="57" t="s">
        <v>255</v>
      </c>
      <c r="B37" s="58" t="s">
        <v>245</v>
      </c>
      <c r="C37" s="59" t="s">
        <v>288</v>
      </c>
      <c r="D37" s="60">
        <v>280400</v>
      </c>
      <c r="E37" s="61" t="s">
        <v>44</v>
      </c>
      <c r="F37" s="62">
        <f t="shared" si="0"/>
        <v>280400</v>
      </c>
    </row>
    <row r="38" spans="1:6" x14ac:dyDescent="0.2">
      <c r="A38" s="57" t="s">
        <v>255</v>
      </c>
      <c r="B38" s="58" t="s">
        <v>245</v>
      </c>
      <c r="C38" s="59" t="s">
        <v>289</v>
      </c>
      <c r="D38" s="60">
        <v>280400</v>
      </c>
      <c r="E38" s="61" t="s">
        <v>44</v>
      </c>
      <c r="F38" s="62">
        <f t="shared" si="0"/>
        <v>280400</v>
      </c>
    </row>
    <row r="39" spans="1:6" ht="22.5" x14ac:dyDescent="0.2">
      <c r="A39" s="57" t="s">
        <v>290</v>
      </c>
      <c r="B39" s="58" t="s">
        <v>245</v>
      </c>
      <c r="C39" s="59" t="s">
        <v>291</v>
      </c>
      <c r="D39" s="60">
        <v>280400</v>
      </c>
      <c r="E39" s="61" t="s">
        <v>44</v>
      </c>
      <c r="F39" s="62">
        <f t="shared" si="0"/>
        <v>280400</v>
      </c>
    </row>
    <row r="40" spans="1:6" x14ac:dyDescent="0.2">
      <c r="A40" s="25" t="s">
        <v>292</v>
      </c>
      <c r="B40" s="69" t="s">
        <v>245</v>
      </c>
      <c r="C40" s="27" t="s">
        <v>293</v>
      </c>
      <c r="D40" s="28">
        <v>280400</v>
      </c>
      <c r="E40" s="70" t="s">
        <v>44</v>
      </c>
      <c r="F40" s="71">
        <f t="shared" si="0"/>
        <v>280400</v>
      </c>
    </row>
    <row r="41" spans="1:6" x14ac:dyDescent="0.2">
      <c r="A41" s="25" t="s">
        <v>292</v>
      </c>
      <c r="B41" s="69" t="s">
        <v>245</v>
      </c>
      <c r="C41" s="27" t="s">
        <v>294</v>
      </c>
      <c r="D41" s="28">
        <v>280400</v>
      </c>
      <c r="E41" s="70" t="s">
        <v>44</v>
      </c>
      <c r="F41" s="71">
        <f t="shared" si="0"/>
        <v>280400</v>
      </c>
    </row>
    <row r="42" spans="1:6" x14ac:dyDescent="0.2">
      <c r="A42" s="57" t="s">
        <v>295</v>
      </c>
      <c r="B42" s="58" t="s">
        <v>245</v>
      </c>
      <c r="C42" s="59" t="s">
        <v>296</v>
      </c>
      <c r="D42" s="60">
        <v>30442000</v>
      </c>
      <c r="E42" s="61">
        <v>7031277.2999999998</v>
      </c>
      <c r="F42" s="62">
        <f t="shared" si="0"/>
        <v>23410722.699999999</v>
      </c>
    </row>
    <row r="43" spans="1:6" ht="22.5" x14ac:dyDescent="0.2">
      <c r="A43" s="57" t="s">
        <v>297</v>
      </c>
      <c r="B43" s="58" t="s">
        <v>245</v>
      </c>
      <c r="C43" s="59" t="s">
        <v>298</v>
      </c>
      <c r="D43" s="60">
        <v>12452000</v>
      </c>
      <c r="E43" s="61">
        <v>3376276.79</v>
      </c>
      <c r="F43" s="62">
        <f t="shared" si="0"/>
        <v>9075723.2100000009</v>
      </c>
    </row>
    <row r="44" spans="1:6" x14ac:dyDescent="0.2">
      <c r="A44" s="57" t="s">
        <v>299</v>
      </c>
      <c r="B44" s="58" t="s">
        <v>245</v>
      </c>
      <c r="C44" s="59" t="s">
        <v>300</v>
      </c>
      <c r="D44" s="60">
        <v>12452000</v>
      </c>
      <c r="E44" s="61">
        <v>3376276.79</v>
      </c>
      <c r="F44" s="62">
        <f t="shared" si="0"/>
        <v>9075723.2100000009</v>
      </c>
    </row>
    <row r="45" spans="1:6" ht="33.75" x14ac:dyDescent="0.2">
      <c r="A45" s="57" t="s">
        <v>301</v>
      </c>
      <c r="B45" s="58" t="s">
        <v>245</v>
      </c>
      <c r="C45" s="59" t="s">
        <v>302</v>
      </c>
      <c r="D45" s="60">
        <v>12452000</v>
      </c>
      <c r="E45" s="61">
        <v>3376276.79</v>
      </c>
      <c r="F45" s="62">
        <f t="shared" si="0"/>
        <v>9075723.2100000009</v>
      </c>
    </row>
    <row r="46" spans="1:6" ht="22.5" x14ac:dyDescent="0.2">
      <c r="A46" s="57" t="s">
        <v>303</v>
      </c>
      <c r="B46" s="58" t="s">
        <v>245</v>
      </c>
      <c r="C46" s="59" t="s">
        <v>304</v>
      </c>
      <c r="D46" s="60">
        <v>12452000</v>
      </c>
      <c r="E46" s="61">
        <v>3376276.79</v>
      </c>
      <c r="F46" s="62">
        <f t="shared" si="0"/>
        <v>9075723.2100000009</v>
      </c>
    </row>
    <row r="47" spans="1:6" x14ac:dyDescent="0.2">
      <c r="A47" s="25" t="s">
        <v>305</v>
      </c>
      <c r="B47" s="69" t="s">
        <v>245</v>
      </c>
      <c r="C47" s="27" t="s">
        <v>306</v>
      </c>
      <c r="D47" s="28">
        <v>12452000</v>
      </c>
      <c r="E47" s="70">
        <v>3376276.79</v>
      </c>
      <c r="F47" s="71">
        <f t="shared" si="0"/>
        <v>9075723.2100000009</v>
      </c>
    </row>
    <row r="48" spans="1:6" x14ac:dyDescent="0.2">
      <c r="A48" s="25" t="s">
        <v>307</v>
      </c>
      <c r="B48" s="69" t="s">
        <v>245</v>
      </c>
      <c r="C48" s="27" t="s">
        <v>308</v>
      </c>
      <c r="D48" s="28">
        <v>9564000</v>
      </c>
      <c r="E48" s="70">
        <v>2597342.06</v>
      </c>
      <c r="F48" s="71">
        <f t="shared" si="0"/>
        <v>6966657.9399999995</v>
      </c>
    </row>
    <row r="49" spans="1:6" ht="33.75" x14ac:dyDescent="0.2">
      <c r="A49" s="25" t="s">
        <v>309</v>
      </c>
      <c r="B49" s="69" t="s">
        <v>245</v>
      </c>
      <c r="C49" s="27" t="s">
        <v>310</v>
      </c>
      <c r="D49" s="28">
        <v>2888000</v>
      </c>
      <c r="E49" s="70">
        <v>778934.73</v>
      </c>
      <c r="F49" s="71">
        <f t="shared" si="0"/>
        <v>2109065.27</v>
      </c>
    </row>
    <row r="50" spans="1:6" ht="33.75" x14ac:dyDescent="0.2">
      <c r="A50" s="57" t="s">
        <v>311</v>
      </c>
      <c r="B50" s="58" t="s">
        <v>245</v>
      </c>
      <c r="C50" s="59" t="s">
        <v>312</v>
      </c>
      <c r="D50" s="60">
        <v>1500000</v>
      </c>
      <c r="E50" s="61">
        <v>150000</v>
      </c>
      <c r="F50" s="62">
        <f t="shared" si="0"/>
        <v>1350000</v>
      </c>
    </row>
    <row r="51" spans="1:6" x14ac:dyDescent="0.2">
      <c r="A51" s="57" t="s">
        <v>299</v>
      </c>
      <c r="B51" s="58" t="s">
        <v>245</v>
      </c>
      <c r="C51" s="59" t="s">
        <v>313</v>
      </c>
      <c r="D51" s="60">
        <v>1500000</v>
      </c>
      <c r="E51" s="61">
        <v>150000</v>
      </c>
      <c r="F51" s="62">
        <f t="shared" si="0"/>
        <v>1350000</v>
      </c>
    </row>
    <row r="52" spans="1:6" ht="45" x14ac:dyDescent="0.2">
      <c r="A52" s="57" t="s">
        <v>314</v>
      </c>
      <c r="B52" s="58" t="s">
        <v>245</v>
      </c>
      <c r="C52" s="59" t="s">
        <v>315</v>
      </c>
      <c r="D52" s="60">
        <v>1000000</v>
      </c>
      <c r="E52" s="61">
        <v>150000</v>
      </c>
      <c r="F52" s="62">
        <f t="shared" si="0"/>
        <v>850000</v>
      </c>
    </row>
    <row r="53" spans="1:6" ht="67.5" x14ac:dyDescent="0.2">
      <c r="A53" s="57" t="s">
        <v>316</v>
      </c>
      <c r="B53" s="58" t="s">
        <v>245</v>
      </c>
      <c r="C53" s="59" t="s">
        <v>317</v>
      </c>
      <c r="D53" s="60">
        <v>1000000</v>
      </c>
      <c r="E53" s="61">
        <v>150000</v>
      </c>
      <c r="F53" s="62">
        <f t="shared" si="0"/>
        <v>850000</v>
      </c>
    </row>
    <row r="54" spans="1:6" ht="22.5" x14ac:dyDescent="0.2">
      <c r="A54" s="25" t="s">
        <v>267</v>
      </c>
      <c r="B54" s="69" t="s">
        <v>245</v>
      </c>
      <c r="C54" s="27" t="s">
        <v>318</v>
      </c>
      <c r="D54" s="28">
        <v>1000000</v>
      </c>
      <c r="E54" s="70">
        <v>150000</v>
      </c>
      <c r="F54" s="71">
        <f t="shared" si="0"/>
        <v>850000</v>
      </c>
    </row>
    <row r="55" spans="1:6" x14ac:dyDescent="0.2">
      <c r="A55" s="25" t="s">
        <v>269</v>
      </c>
      <c r="B55" s="69" t="s">
        <v>245</v>
      </c>
      <c r="C55" s="27" t="s">
        <v>319</v>
      </c>
      <c r="D55" s="28">
        <v>800000</v>
      </c>
      <c r="E55" s="70">
        <v>150000</v>
      </c>
      <c r="F55" s="71">
        <f t="shared" si="0"/>
        <v>650000</v>
      </c>
    </row>
    <row r="56" spans="1:6" x14ac:dyDescent="0.2">
      <c r="A56" s="25" t="s">
        <v>269</v>
      </c>
      <c r="B56" s="69" t="s">
        <v>245</v>
      </c>
      <c r="C56" s="27" t="s">
        <v>320</v>
      </c>
      <c r="D56" s="28">
        <v>200000</v>
      </c>
      <c r="E56" s="70" t="s">
        <v>44</v>
      </c>
      <c r="F56" s="71">
        <f t="shared" si="0"/>
        <v>200000</v>
      </c>
    </row>
    <row r="57" spans="1:6" ht="45" x14ac:dyDescent="0.2">
      <c r="A57" s="57" t="s">
        <v>321</v>
      </c>
      <c r="B57" s="58" t="s">
        <v>245</v>
      </c>
      <c r="C57" s="59" t="s">
        <v>322</v>
      </c>
      <c r="D57" s="60">
        <v>500000</v>
      </c>
      <c r="E57" s="61" t="s">
        <v>44</v>
      </c>
      <c r="F57" s="62">
        <f t="shared" si="0"/>
        <v>500000</v>
      </c>
    </row>
    <row r="58" spans="1:6" ht="22.5" x14ac:dyDescent="0.2">
      <c r="A58" s="57" t="s">
        <v>323</v>
      </c>
      <c r="B58" s="58" t="s">
        <v>245</v>
      </c>
      <c r="C58" s="59" t="s">
        <v>324</v>
      </c>
      <c r="D58" s="60">
        <v>500000</v>
      </c>
      <c r="E58" s="61" t="s">
        <v>44</v>
      </c>
      <c r="F58" s="62">
        <f t="shared" si="0"/>
        <v>500000</v>
      </c>
    </row>
    <row r="59" spans="1:6" ht="45" x14ac:dyDescent="0.2">
      <c r="A59" s="25" t="s">
        <v>325</v>
      </c>
      <c r="B59" s="69" t="s">
        <v>245</v>
      </c>
      <c r="C59" s="27" t="s">
        <v>326</v>
      </c>
      <c r="D59" s="28">
        <v>500000</v>
      </c>
      <c r="E59" s="70" t="s">
        <v>44</v>
      </c>
      <c r="F59" s="71">
        <f t="shared" si="0"/>
        <v>500000</v>
      </c>
    </row>
    <row r="60" spans="1:6" ht="22.5" x14ac:dyDescent="0.2">
      <c r="A60" s="25" t="s">
        <v>327</v>
      </c>
      <c r="B60" s="69" t="s">
        <v>245</v>
      </c>
      <c r="C60" s="27" t="s">
        <v>328</v>
      </c>
      <c r="D60" s="28">
        <v>500000</v>
      </c>
      <c r="E60" s="70" t="s">
        <v>44</v>
      </c>
      <c r="F60" s="71">
        <f t="shared" si="0"/>
        <v>500000</v>
      </c>
    </row>
    <row r="61" spans="1:6" x14ac:dyDescent="0.2">
      <c r="A61" s="57" t="s">
        <v>286</v>
      </c>
      <c r="B61" s="58" t="s">
        <v>245</v>
      </c>
      <c r="C61" s="59" t="s">
        <v>329</v>
      </c>
      <c r="D61" s="60">
        <v>16490000</v>
      </c>
      <c r="E61" s="61">
        <v>3505000.51</v>
      </c>
      <c r="F61" s="62">
        <f t="shared" si="0"/>
        <v>12984999.49</v>
      </c>
    </row>
    <row r="62" spans="1:6" x14ac:dyDescent="0.2">
      <c r="A62" s="57" t="s">
        <v>255</v>
      </c>
      <c r="B62" s="58" t="s">
        <v>245</v>
      </c>
      <c r="C62" s="59" t="s">
        <v>330</v>
      </c>
      <c r="D62" s="60">
        <v>16490000</v>
      </c>
      <c r="E62" s="61">
        <v>3505000.51</v>
      </c>
      <c r="F62" s="62">
        <f t="shared" si="0"/>
        <v>12984999.49</v>
      </c>
    </row>
    <row r="63" spans="1:6" x14ac:dyDescent="0.2">
      <c r="A63" s="57" t="s">
        <v>255</v>
      </c>
      <c r="B63" s="58" t="s">
        <v>245</v>
      </c>
      <c r="C63" s="59" t="s">
        <v>331</v>
      </c>
      <c r="D63" s="60">
        <v>16490000</v>
      </c>
      <c r="E63" s="61">
        <v>3505000.51</v>
      </c>
      <c r="F63" s="62">
        <f t="shared" si="0"/>
        <v>12984999.49</v>
      </c>
    </row>
    <row r="64" spans="1:6" ht="22.5" x14ac:dyDescent="0.2">
      <c r="A64" s="57" t="s">
        <v>332</v>
      </c>
      <c r="B64" s="58" t="s">
        <v>245</v>
      </c>
      <c r="C64" s="59" t="s">
        <v>333</v>
      </c>
      <c r="D64" s="60">
        <v>11903000</v>
      </c>
      <c r="E64" s="61">
        <v>2713288.97</v>
      </c>
      <c r="F64" s="62">
        <f t="shared" si="0"/>
        <v>9189711.0299999993</v>
      </c>
    </row>
    <row r="65" spans="1:6" x14ac:dyDescent="0.2">
      <c r="A65" s="25" t="s">
        <v>305</v>
      </c>
      <c r="B65" s="69" t="s">
        <v>245</v>
      </c>
      <c r="C65" s="27" t="s">
        <v>334</v>
      </c>
      <c r="D65" s="28">
        <v>10748000</v>
      </c>
      <c r="E65" s="70">
        <v>2388609.0299999998</v>
      </c>
      <c r="F65" s="71">
        <f t="shared" si="0"/>
        <v>8359390.9700000007</v>
      </c>
    </row>
    <row r="66" spans="1:6" x14ac:dyDescent="0.2">
      <c r="A66" s="25" t="s">
        <v>307</v>
      </c>
      <c r="B66" s="69" t="s">
        <v>245</v>
      </c>
      <c r="C66" s="27" t="s">
        <v>335</v>
      </c>
      <c r="D66" s="28">
        <v>8255000</v>
      </c>
      <c r="E66" s="70">
        <v>1829323.41</v>
      </c>
      <c r="F66" s="71">
        <f t="shared" si="0"/>
        <v>6425676.5899999999</v>
      </c>
    </row>
    <row r="67" spans="1:6" ht="33.75" x14ac:dyDescent="0.2">
      <c r="A67" s="25" t="s">
        <v>309</v>
      </c>
      <c r="B67" s="69" t="s">
        <v>245</v>
      </c>
      <c r="C67" s="27" t="s">
        <v>336</v>
      </c>
      <c r="D67" s="28">
        <v>2493000</v>
      </c>
      <c r="E67" s="70">
        <v>559285.62</v>
      </c>
      <c r="F67" s="71">
        <f t="shared" si="0"/>
        <v>1933714.38</v>
      </c>
    </row>
    <row r="68" spans="1:6" ht="22.5" x14ac:dyDescent="0.2">
      <c r="A68" s="25" t="s">
        <v>267</v>
      </c>
      <c r="B68" s="69" t="s">
        <v>245</v>
      </c>
      <c r="C68" s="27" t="s">
        <v>337</v>
      </c>
      <c r="D68" s="28">
        <v>1152000</v>
      </c>
      <c r="E68" s="70">
        <v>324679.94</v>
      </c>
      <c r="F68" s="71">
        <f t="shared" si="0"/>
        <v>827320.06</v>
      </c>
    </row>
    <row r="69" spans="1:6" x14ac:dyDescent="0.2">
      <c r="A69" s="25" t="s">
        <v>269</v>
      </c>
      <c r="B69" s="69" t="s">
        <v>245</v>
      </c>
      <c r="C69" s="27" t="s">
        <v>338</v>
      </c>
      <c r="D69" s="28">
        <v>860000</v>
      </c>
      <c r="E69" s="70">
        <v>218631.36</v>
      </c>
      <c r="F69" s="71">
        <f t="shared" si="0"/>
        <v>641368.64</v>
      </c>
    </row>
    <row r="70" spans="1:6" x14ac:dyDescent="0.2">
      <c r="A70" s="25" t="s">
        <v>339</v>
      </c>
      <c r="B70" s="69" t="s">
        <v>245</v>
      </c>
      <c r="C70" s="27" t="s">
        <v>340</v>
      </c>
      <c r="D70" s="28">
        <v>292000</v>
      </c>
      <c r="E70" s="70">
        <v>106048.58</v>
      </c>
      <c r="F70" s="71">
        <f t="shared" si="0"/>
        <v>185951.41999999998</v>
      </c>
    </row>
    <row r="71" spans="1:6" x14ac:dyDescent="0.2">
      <c r="A71" s="25" t="s">
        <v>271</v>
      </c>
      <c r="B71" s="69" t="s">
        <v>245</v>
      </c>
      <c r="C71" s="27" t="s">
        <v>341</v>
      </c>
      <c r="D71" s="28">
        <v>3000</v>
      </c>
      <c r="E71" s="70" t="s">
        <v>44</v>
      </c>
      <c r="F71" s="71">
        <f t="shared" si="0"/>
        <v>3000</v>
      </c>
    </row>
    <row r="72" spans="1:6" ht="22.5" x14ac:dyDescent="0.2">
      <c r="A72" s="25" t="s">
        <v>342</v>
      </c>
      <c r="B72" s="69" t="s">
        <v>245</v>
      </c>
      <c r="C72" s="27" t="s">
        <v>343</v>
      </c>
      <c r="D72" s="28">
        <v>3000</v>
      </c>
      <c r="E72" s="70" t="s">
        <v>44</v>
      </c>
      <c r="F72" s="71">
        <f t="shared" si="0"/>
        <v>3000</v>
      </c>
    </row>
    <row r="73" spans="1:6" ht="33.75" x14ac:dyDescent="0.2">
      <c r="A73" s="57" t="s">
        <v>344</v>
      </c>
      <c r="B73" s="58" t="s">
        <v>245</v>
      </c>
      <c r="C73" s="59" t="s">
        <v>345</v>
      </c>
      <c r="D73" s="60">
        <v>40000</v>
      </c>
      <c r="E73" s="61" t="s">
        <v>44</v>
      </c>
      <c r="F73" s="62">
        <f t="shared" si="0"/>
        <v>40000</v>
      </c>
    </row>
    <row r="74" spans="1:6" ht="22.5" x14ac:dyDescent="0.2">
      <c r="A74" s="25" t="s">
        <v>346</v>
      </c>
      <c r="B74" s="69" t="s">
        <v>245</v>
      </c>
      <c r="C74" s="27" t="s">
        <v>347</v>
      </c>
      <c r="D74" s="28">
        <v>40000</v>
      </c>
      <c r="E74" s="70" t="s">
        <v>44</v>
      </c>
      <c r="F74" s="71">
        <f t="shared" si="0"/>
        <v>40000</v>
      </c>
    </row>
    <row r="75" spans="1:6" ht="22.5" x14ac:dyDescent="0.2">
      <c r="A75" s="25" t="s">
        <v>346</v>
      </c>
      <c r="B75" s="69" t="s">
        <v>245</v>
      </c>
      <c r="C75" s="27" t="s">
        <v>348</v>
      </c>
      <c r="D75" s="28">
        <v>40000</v>
      </c>
      <c r="E75" s="70" t="s">
        <v>44</v>
      </c>
      <c r="F75" s="71">
        <f t="shared" si="0"/>
        <v>40000</v>
      </c>
    </row>
    <row r="76" spans="1:6" ht="22.5" x14ac:dyDescent="0.2">
      <c r="A76" s="57" t="s">
        <v>349</v>
      </c>
      <c r="B76" s="58" t="s">
        <v>245</v>
      </c>
      <c r="C76" s="59" t="s">
        <v>350</v>
      </c>
      <c r="D76" s="60">
        <v>677900</v>
      </c>
      <c r="E76" s="61">
        <v>82800</v>
      </c>
      <c r="F76" s="62">
        <f t="shared" si="0"/>
        <v>595100</v>
      </c>
    </row>
    <row r="77" spans="1:6" ht="22.5" x14ac:dyDescent="0.2">
      <c r="A77" s="25" t="s">
        <v>346</v>
      </c>
      <c r="B77" s="69" t="s">
        <v>245</v>
      </c>
      <c r="C77" s="27" t="s">
        <v>351</v>
      </c>
      <c r="D77" s="28">
        <v>677900</v>
      </c>
      <c r="E77" s="70">
        <v>82800</v>
      </c>
      <c r="F77" s="71">
        <f t="shared" si="0"/>
        <v>595100</v>
      </c>
    </row>
    <row r="78" spans="1:6" ht="22.5" x14ac:dyDescent="0.2">
      <c r="A78" s="25" t="s">
        <v>346</v>
      </c>
      <c r="B78" s="69" t="s">
        <v>245</v>
      </c>
      <c r="C78" s="27" t="s">
        <v>352</v>
      </c>
      <c r="D78" s="28">
        <v>677900</v>
      </c>
      <c r="E78" s="70">
        <v>82800</v>
      </c>
      <c r="F78" s="71">
        <f t="shared" ref="F78:F141" si="1">IF(OR(D78="-",IF(E78="-",0,E78)&gt;=IF(D78="-",0,D78)),"-",IF(D78="-",0,D78)-IF(E78="-",0,E78))</f>
        <v>595100</v>
      </c>
    </row>
    <row r="79" spans="1:6" ht="33.75" x14ac:dyDescent="0.2">
      <c r="A79" s="57" t="s">
        <v>353</v>
      </c>
      <c r="B79" s="58" t="s">
        <v>245</v>
      </c>
      <c r="C79" s="59" t="s">
        <v>354</v>
      </c>
      <c r="D79" s="60">
        <v>316500</v>
      </c>
      <c r="E79" s="61" t="s">
        <v>44</v>
      </c>
      <c r="F79" s="62">
        <f t="shared" si="1"/>
        <v>316500</v>
      </c>
    </row>
    <row r="80" spans="1:6" ht="22.5" x14ac:dyDescent="0.2">
      <c r="A80" s="25" t="s">
        <v>267</v>
      </c>
      <c r="B80" s="69" t="s">
        <v>245</v>
      </c>
      <c r="C80" s="27" t="s">
        <v>355</v>
      </c>
      <c r="D80" s="28">
        <v>316500</v>
      </c>
      <c r="E80" s="70" t="s">
        <v>44</v>
      </c>
      <c r="F80" s="71">
        <f t="shared" si="1"/>
        <v>316500</v>
      </c>
    </row>
    <row r="81" spans="1:6" x14ac:dyDescent="0.2">
      <c r="A81" s="25" t="s">
        <v>269</v>
      </c>
      <c r="B81" s="69" t="s">
        <v>245</v>
      </c>
      <c r="C81" s="27" t="s">
        <v>356</v>
      </c>
      <c r="D81" s="28">
        <v>316500</v>
      </c>
      <c r="E81" s="70" t="s">
        <v>44</v>
      </c>
      <c r="F81" s="71">
        <f t="shared" si="1"/>
        <v>316500</v>
      </c>
    </row>
    <row r="82" spans="1:6" ht="22.5" x14ac:dyDescent="0.2">
      <c r="A82" s="57" t="s">
        <v>357</v>
      </c>
      <c r="B82" s="58" t="s">
        <v>245</v>
      </c>
      <c r="C82" s="59" t="s">
        <v>358</v>
      </c>
      <c r="D82" s="60">
        <v>578000</v>
      </c>
      <c r="E82" s="61">
        <v>177391.4</v>
      </c>
      <c r="F82" s="62">
        <f t="shared" si="1"/>
        <v>400608.6</v>
      </c>
    </row>
    <row r="83" spans="1:6" ht="22.5" x14ac:dyDescent="0.2">
      <c r="A83" s="25" t="s">
        <v>267</v>
      </c>
      <c r="B83" s="69" t="s">
        <v>245</v>
      </c>
      <c r="C83" s="27" t="s">
        <v>359</v>
      </c>
      <c r="D83" s="28">
        <v>150000</v>
      </c>
      <c r="E83" s="70" t="s">
        <v>44</v>
      </c>
      <c r="F83" s="71">
        <f t="shared" si="1"/>
        <v>150000</v>
      </c>
    </row>
    <row r="84" spans="1:6" x14ac:dyDescent="0.2">
      <c r="A84" s="25" t="s">
        <v>269</v>
      </c>
      <c r="B84" s="69" t="s">
        <v>245</v>
      </c>
      <c r="C84" s="27" t="s">
        <v>360</v>
      </c>
      <c r="D84" s="28">
        <v>150000</v>
      </c>
      <c r="E84" s="70" t="s">
        <v>44</v>
      </c>
      <c r="F84" s="71">
        <f t="shared" si="1"/>
        <v>150000</v>
      </c>
    </row>
    <row r="85" spans="1:6" x14ac:dyDescent="0.2">
      <c r="A85" s="25" t="s">
        <v>271</v>
      </c>
      <c r="B85" s="69" t="s">
        <v>245</v>
      </c>
      <c r="C85" s="27" t="s">
        <v>361</v>
      </c>
      <c r="D85" s="28">
        <v>428000</v>
      </c>
      <c r="E85" s="70">
        <v>177391.4</v>
      </c>
      <c r="F85" s="71">
        <f t="shared" si="1"/>
        <v>250608.6</v>
      </c>
    </row>
    <row r="86" spans="1:6" x14ac:dyDescent="0.2">
      <c r="A86" s="25" t="s">
        <v>273</v>
      </c>
      <c r="B86" s="69" t="s">
        <v>245</v>
      </c>
      <c r="C86" s="27" t="s">
        <v>362</v>
      </c>
      <c r="D86" s="28">
        <v>428000</v>
      </c>
      <c r="E86" s="70">
        <v>177391.4</v>
      </c>
      <c r="F86" s="71">
        <f t="shared" si="1"/>
        <v>250608.6</v>
      </c>
    </row>
    <row r="87" spans="1:6" x14ac:dyDescent="0.2">
      <c r="A87" s="57" t="s">
        <v>363</v>
      </c>
      <c r="B87" s="58" t="s">
        <v>245</v>
      </c>
      <c r="C87" s="59" t="s">
        <v>364</v>
      </c>
      <c r="D87" s="60">
        <v>2974600</v>
      </c>
      <c r="E87" s="61">
        <v>531520.14</v>
      </c>
      <c r="F87" s="62">
        <f t="shared" si="1"/>
        <v>2443079.86</v>
      </c>
    </row>
    <row r="88" spans="1:6" ht="22.5" x14ac:dyDescent="0.2">
      <c r="A88" s="25" t="s">
        <v>267</v>
      </c>
      <c r="B88" s="69" t="s">
        <v>245</v>
      </c>
      <c r="C88" s="27" t="s">
        <v>365</v>
      </c>
      <c r="D88" s="28">
        <v>289600</v>
      </c>
      <c r="E88" s="70">
        <v>32777.99</v>
      </c>
      <c r="F88" s="71">
        <f t="shared" si="1"/>
        <v>256822.01</v>
      </c>
    </row>
    <row r="89" spans="1:6" x14ac:dyDescent="0.2">
      <c r="A89" s="25" t="s">
        <v>269</v>
      </c>
      <c r="B89" s="69" t="s">
        <v>245</v>
      </c>
      <c r="C89" s="27" t="s">
        <v>366</v>
      </c>
      <c r="D89" s="28">
        <v>219600</v>
      </c>
      <c r="E89" s="70" t="s">
        <v>44</v>
      </c>
      <c r="F89" s="71">
        <f t="shared" si="1"/>
        <v>219600</v>
      </c>
    </row>
    <row r="90" spans="1:6" x14ac:dyDescent="0.2">
      <c r="A90" s="25" t="s">
        <v>339</v>
      </c>
      <c r="B90" s="69" t="s">
        <v>245</v>
      </c>
      <c r="C90" s="27" t="s">
        <v>367</v>
      </c>
      <c r="D90" s="28">
        <v>70000</v>
      </c>
      <c r="E90" s="70">
        <v>32777.99</v>
      </c>
      <c r="F90" s="71">
        <f t="shared" si="1"/>
        <v>37222.01</v>
      </c>
    </row>
    <row r="91" spans="1:6" x14ac:dyDescent="0.2">
      <c r="A91" s="25" t="s">
        <v>368</v>
      </c>
      <c r="B91" s="69" t="s">
        <v>245</v>
      </c>
      <c r="C91" s="27" t="s">
        <v>369</v>
      </c>
      <c r="D91" s="28">
        <v>2685000</v>
      </c>
      <c r="E91" s="70">
        <v>498742.15</v>
      </c>
      <c r="F91" s="71">
        <f t="shared" si="1"/>
        <v>2186257.85</v>
      </c>
    </row>
    <row r="92" spans="1:6" x14ac:dyDescent="0.2">
      <c r="A92" s="25" t="s">
        <v>370</v>
      </c>
      <c r="B92" s="69" t="s">
        <v>245</v>
      </c>
      <c r="C92" s="27" t="s">
        <v>371</v>
      </c>
      <c r="D92" s="28">
        <v>2685000</v>
      </c>
      <c r="E92" s="70">
        <v>498742.15</v>
      </c>
      <c r="F92" s="71">
        <f t="shared" si="1"/>
        <v>2186257.85</v>
      </c>
    </row>
    <row r="93" spans="1:6" ht="22.5" x14ac:dyDescent="0.2">
      <c r="A93" s="57" t="s">
        <v>372</v>
      </c>
      <c r="B93" s="58" t="s">
        <v>245</v>
      </c>
      <c r="C93" s="59" t="s">
        <v>373</v>
      </c>
      <c r="D93" s="60">
        <v>5150300</v>
      </c>
      <c r="E93" s="61">
        <v>655559.75</v>
      </c>
      <c r="F93" s="62">
        <f t="shared" si="1"/>
        <v>4494740.25</v>
      </c>
    </row>
    <row r="94" spans="1:6" x14ac:dyDescent="0.2">
      <c r="A94" s="57" t="s">
        <v>374</v>
      </c>
      <c r="B94" s="58" t="s">
        <v>245</v>
      </c>
      <c r="C94" s="59" t="s">
        <v>375</v>
      </c>
      <c r="D94" s="60">
        <v>30000</v>
      </c>
      <c r="E94" s="61" t="s">
        <v>44</v>
      </c>
      <c r="F94" s="62">
        <f t="shared" si="1"/>
        <v>30000</v>
      </c>
    </row>
    <row r="95" spans="1:6" ht="22.5" x14ac:dyDescent="0.2">
      <c r="A95" s="57" t="s">
        <v>376</v>
      </c>
      <c r="B95" s="58" t="s">
        <v>245</v>
      </c>
      <c r="C95" s="59" t="s">
        <v>377</v>
      </c>
      <c r="D95" s="60">
        <v>30000</v>
      </c>
      <c r="E95" s="61" t="s">
        <v>44</v>
      </c>
      <c r="F95" s="62">
        <f t="shared" si="1"/>
        <v>30000</v>
      </c>
    </row>
    <row r="96" spans="1:6" x14ac:dyDescent="0.2">
      <c r="A96" s="57" t="s">
        <v>299</v>
      </c>
      <c r="B96" s="58" t="s">
        <v>245</v>
      </c>
      <c r="C96" s="59" t="s">
        <v>378</v>
      </c>
      <c r="D96" s="60">
        <v>30000</v>
      </c>
      <c r="E96" s="61" t="s">
        <v>44</v>
      </c>
      <c r="F96" s="62">
        <f t="shared" si="1"/>
        <v>30000</v>
      </c>
    </row>
    <row r="97" spans="1:6" ht="22.5" x14ac:dyDescent="0.2">
      <c r="A97" s="57" t="s">
        <v>379</v>
      </c>
      <c r="B97" s="58" t="s">
        <v>245</v>
      </c>
      <c r="C97" s="59" t="s">
        <v>380</v>
      </c>
      <c r="D97" s="60">
        <v>30000</v>
      </c>
      <c r="E97" s="61" t="s">
        <v>44</v>
      </c>
      <c r="F97" s="62">
        <f t="shared" si="1"/>
        <v>30000</v>
      </c>
    </row>
    <row r="98" spans="1:6" x14ac:dyDescent="0.2">
      <c r="A98" s="57" t="s">
        <v>381</v>
      </c>
      <c r="B98" s="58" t="s">
        <v>245</v>
      </c>
      <c r="C98" s="59" t="s">
        <v>382</v>
      </c>
      <c r="D98" s="60">
        <v>30000</v>
      </c>
      <c r="E98" s="61" t="s">
        <v>44</v>
      </c>
      <c r="F98" s="62">
        <f t="shared" si="1"/>
        <v>30000</v>
      </c>
    </row>
    <row r="99" spans="1:6" ht="22.5" x14ac:dyDescent="0.2">
      <c r="A99" s="25" t="s">
        <v>267</v>
      </c>
      <c r="B99" s="69" t="s">
        <v>245</v>
      </c>
      <c r="C99" s="27" t="s">
        <v>383</v>
      </c>
      <c r="D99" s="28">
        <v>30000</v>
      </c>
      <c r="E99" s="70" t="s">
        <v>44</v>
      </c>
      <c r="F99" s="71">
        <f t="shared" si="1"/>
        <v>30000</v>
      </c>
    </row>
    <row r="100" spans="1:6" x14ac:dyDescent="0.2">
      <c r="A100" s="25" t="s">
        <v>269</v>
      </c>
      <c r="B100" s="69" t="s">
        <v>245</v>
      </c>
      <c r="C100" s="27" t="s">
        <v>384</v>
      </c>
      <c r="D100" s="28">
        <v>30000</v>
      </c>
      <c r="E100" s="70" t="s">
        <v>44</v>
      </c>
      <c r="F100" s="71">
        <f t="shared" si="1"/>
        <v>30000</v>
      </c>
    </row>
    <row r="101" spans="1:6" ht="33.75" x14ac:dyDescent="0.2">
      <c r="A101" s="57" t="s">
        <v>385</v>
      </c>
      <c r="B101" s="58" t="s">
        <v>245</v>
      </c>
      <c r="C101" s="59" t="s">
        <v>386</v>
      </c>
      <c r="D101" s="60">
        <v>1292400</v>
      </c>
      <c r="E101" s="61" t="s">
        <v>44</v>
      </c>
      <c r="F101" s="62">
        <f t="shared" si="1"/>
        <v>1292400</v>
      </c>
    </row>
    <row r="102" spans="1:6" ht="22.5" x14ac:dyDescent="0.2">
      <c r="A102" s="57" t="s">
        <v>376</v>
      </c>
      <c r="B102" s="58" t="s">
        <v>245</v>
      </c>
      <c r="C102" s="59" t="s">
        <v>387</v>
      </c>
      <c r="D102" s="60">
        <v>1292400</v>
      </c>
      <c r="E102" s="61" t="s">
        <v>44</v>
      </c>
      <c r="F102" s="62">
        <f t="shared" si="1"/>
        <v>1292400</v>
      </c>
    </row>
    <row r="103" spans="1:6" x14ac:dyDescent="0.2">
      <c r="A103" s="57" t="s">
        <v>299</v>
      </c>
      <c r="B103" s="58" t="s">
        <v>245</v>
      </c>
      <c r="C103" s="59" t="s">
        <v>388</v>
      </c>
      <c r="D103" s="60">
        <v>1292400</v>
      </c>
      <c r="E103" s="61" t="s">
        <v>44</v>
      </c>
      <c r="F103" s="62">
        <f t="shared" si="1"/>
        <v>1292400</v>
      </c>
    </row>
    <row r="104" spans="1:6" ht="33.75" x14ac:dyDescent="0.2">
      <c r="A104" s="57" t="s">
        <v>389</v>
      </c>
      <c r="B104" s="58" t="s">
        <v>245</v>
      </c>
      <c r="C104" s="59" t="s">
        <v>390</v>
      </c>
      <c r="D104" s="60">
        <v>270000</v>
      </c>
      <c r="E104" s="61" t="s">
        <v>44</v>
      </c>
      <c r="F104" s="62">
        <f t="shared" si="1"/>
        <v>270000</v>
      </c>
    </row>
    <row r="105" spans="1:6" ht="33.75" x14ac:dyDescent="0.2">
      <c r="A105" s="57" t="s">
        <v>391</v>
      </c>
      <c r="B105" s="58" t="s">
        <v>245</v>
      </c>
      <c r="C105" s="59" t="s">
        <v>392</v>
      </c>
      <c r="D105" s="60">
        <v>35000</v>
      </c>
      <c r="E105" s="61" t="s">
        <v>44</v>
      </c>
      <c r="F105" s="62">
        <f t="shared" si="1"/>
        <v>35000</v>
      </c>
    </row>
    <row r="106" spans="1:6" ht="22.5" x14ac:dyDescent="0.2">
      <c r="A106" s="25" t="s">
        <v>267</v>
      </c>
      <c r="B106" s="69" t="s">
        <v>245</v>
      </c>
      <c r="C106" s="27" t="s">
        <v>393</v>
      </c>
      <c r="D106" s="28">
        <v>35000</v>
      </c>
      <c r="E106" s="70" t="s">
        <v>44</v>
      </c>
      <c r="F106" s="71">
        <f t="shared" si="1"/>
        <v>35000</v>
      </c>
    </row>
    <row r="107" spans="1:6" x14ac:dyDescent="0.2">
      <c r="A107" s="25" t="s">
        <v>269</v>
      </c>
      <c r="B107" s="69" t="s">
        <v>245</v>
      </c>
      <c r="C107" s="27" t="s">
        <v>394</v>
      </c>
      <c r="D107" s="28">
        <v>35000</v>
      </c>
      <c r="E107" s="70" t="s">
        <v>44</v>
      </c>
      <c r="F107" s="71">
        <f t="shared" si="1"/>
        <v>35000</v>
      </c>
    </row>
    <row r="108" spans="1:6" ht="56.25" x14ac:dyDescent="0.2">
      <c r="A108" s="57" t="s">
        <v>395</v>
      </c>
      <c r="B108" s="58" t="s">
        <v>245</v>
      </c>
      <c r="C108" s="59" t="s">
        <v>396</v>
      </c>
      <c r="D108" s="60">
        <v>235000</v>
      </c>
      <c r="E108" s="61" t="s">
        <v>44</v>
      </c>
      <c r="F108" s="62">
        <f t="shared" si="1"/>
        <v>235000</v>
      </c>
    </row>
    <row r="109" spans="1:6" ht="22.5" x14ac:dyDescent="0.2">
      <c r="A109" s="25" t="s">
        <v>267</v>
      </c>
      <c r="B109" s="69" t="s">
        <v>245</v>
      </c>
      <c r="C109" s="27" t="s">
        <v>397</v>
      </c>
      <c r="D109" s="28">
        <v>235000</v>
      </c>
      <c r="E109" s="70" t="s">
        <v>44</v>
      </c>
      <c r="F109" s="71">
        <f t="shared" si="1"/>
        <v>235000</v>
      </c>
    </row>
    <row r="110" spans="1:6" x14ac:dyDescent="0.2">
      <c r="A110" s="25" t="s">
        <v>269</v>
      </c>
      <c r="B110" s="69" t="s">
        <v>245</v>
      </c>
      <c r="C110" s="27" t="s">
        <v>398</v>
      </c>
      <c r="D110" s="28">
        <v>235000</v>
      </c>
      <c r="E110" s="70" t="s">
        <v>44</v>
      </c>
      <c r="F110" s="71">
        <f t="shared" si="1"/>
        <v>235000</v>
      </c>
    </row>
    <row r="111" spans="1:6" ht="22.5" x14ac:dyDescent="0.2">
      <c r="A111" s="57" t="s">
        <v>399</v>
      </c>
      <c r="B111" s="58" t="s">
        <v>245</v>
      </c>
      <c r="C111" s="59" t="s">
        <v>400</v>
      </c>
      <c r="D111" s="60">
        <v>1022400</v>
      </c>
      <c r="E111" s="61" t="s">
        <v>44</v>
      </c>
      <c r="F111" s="62">
        <f t="shared" si="1"/>
        <v>1022400</v>
      </c>
    </row>
    <row r="112" spans="1:6" ht="22.5" x14ac:dyDescent="0.2">
      <c r="A112" s="57" t="s">
        <v>401</v>
      </c>
      <c r="B112" s="58" t="s">
        <v>245</v>
      </c>
      <c r="C112" s="59" t="s">
        <v>402</v>
      </c>
      <c r="D112" s="60">
        <v>1022400</v>
      </c>
      <c r="E112" s="61" t="s">
        <v>44</v>
      </c>
      <c r="F112" s="62">
        <f t="shared" si="1"/>
        <v>1022400</v>
      </c>
    </row>
    <row r="113" spans="1:6" ht="22.5" x14ac:dyDescent="0.2">
      <c r="A113" s="25" t="s">
        <v>267</v>
      </c>
      <c r="B113" s="69" t="s">
        <v>245</v>
      </c>
      <c r="C113" s="27" t="s">
        <v>403</v>
      </c>
      <c r="D113" s="28">
        <v>1022400</v>
      </c>
      <c r="E113" s="70" t="s">
        <v>44</v>
      </c>
      <c r="F113" s="71">
        <f t="shared" si="1"/>
        <v>1022400</v>
      </c>
    </row>
    <row r="114" spans="1:6" x14ac:dyDescent="0.2">
      <c r="A114" s="25" t="s">
        <v>269</v>
      </c>
      <c r="B114" s="69" t="s">
        <v>245</v>
      </c>
      <c r="C114" s="27" t="s">
        <v>404</v>
      </c>
      <c r="D114" s="28">
        <v>1022400</v>
      </c>
      <c r="E114" s="70" t="s">
        <v>44</v>
      </c>
      <c r="F114" s="71">
        <f t="shared" si="1"/>
        <v>1022400</v>
      </c>
    </row>
    <row r="115" spans="1:6" ht="22.5" x14ac:dyDescent="0.2">
      <c r="A115" s="57" t="s">
        <v>405</v>
      </c>
      <c r="B115" s="58" t="s">
        <v>245</v>
      </c>
      <c r="C115" s="59" t="s">
        <v>406</v>
      </c>
      <c r="D115" s="60">
        <v>3827900</v>
      </c>
      <c r="E115" s="61">
        <v>655559.75</v>
      </c>
      <c r="F115" s="62">
        <f t="shared" si="1"/>
        <v>3172340.25</v>
      </c>
    </row>
    <row r="116" spans="1:6" ht="22.5" x14ac:dyDescent="0.2">
      <c r="A116" s="57" t="s">
        <v>376</v>
      </c>
      <c r="B116" s="58" t="s">
        <v>245</v>
      </c>
      <c r="C116" s="59" t="s">
        <v>407</v>
      </c>
      <c r="D116" s="60">
        <v>3827900</v>
      </c>
      <c r="E116" s="61">
        <v>655559.75</v>
      </c>
      <c r="F116" s="62">
        <f t="shared" si="1"/>
        <v>3172340.25</v>
      </c>
    </row>
    <row r="117" spans="1:6" x14ac:dyDescent="0.2">
      <c r="A117" s="57" t="s">
        <v>299</v>
      </c>
      <c r="B117" s="58" t="s">
        <v>245</v>
      </c>
      <c r="C117" s="59" t="s">
        <v>408</v>
      </c>
      <c r="D117" s="60">
        <v>3827900</v>
      </c>
      <c r="E117" s="61">
        <v>655559.75</v>
      </c>
      <c r="F117" s="62">
        <f t="shared" si="1"/>
        <v>3172340.25</v>
      </c>
    </row>
    <row r="118" spans="1:6" ht="33.75" x14ac:dyDescent="0.2">
      <c r="A118" s="57" t="s">
        <v>409</v>
      </c>
      <c r="B118" s="58" t="s">
        <v>245</v>
      </c>
      <c r="C118" s="59" t="s">
        <v>410</v>
      </c>
      <c r="D118" s="60">
        <v>3827900</v>
      </c>
      <c r="E118" s="61">
        <v>655559.75</v>
      </c>
      <c r="F118" s="62">
        <f t="shared" si="1"/>
        <v>3172340.25</v>
      </c>
    </row>
    <row r="119" spans="1:6" ht="22.5" x14ac:dyDescent="0.2">
      <c r="A119" s="57" t="s">
        <v>411</v>
      </c>
      <c r="B119" s="58" t="s">
        <v>245</v>
      </c>
      <c r="C119" s="59" t="s">
        <v>412</v>
      </c>
      <c r="D119" s="60">
        <v>300000</v>
      </c>
      <c r="E119" s="61">
        <v>70500</v>
      </c>
      <c r="F119" s="62">
        <f t="shared" si="1"/>
        <v>229500</v>
      </c>
    </row>
    <row r="120" spans="1:6" ht="22.5" x14ac:dyDescent="0.2">
      <c r="A120" s="25" t="s">
        <v>259</v>
      </c>
      <c r="B120" s="69" t="s">
        <v>245</v>
      </c>
      <c r="C120" s="27" t="s">
        <v>413</v>
      </c>
      <c r="D120" s="28">
        <v>273000</v>
      </c>
      <c r="E120" s="70">
        <v>70500</v>
      </c>
      <c r="F120" s="71">
        <f t="shared" si="1"/>
        <v>202500</v>
      </c>
    </row>
    <row r="121" spans="1:6" ht="22.5" x14ac:dyDescent="0.2">
      <c r="A121" s="25" t="s">
        <v>414</v>
      </c>
      <c r="B121" s="69" t="s">
        <v>245</v>
      </c>
      <c r="C121" s="27" t="s">
        <v>415</v>
      </c>
      <c r="D121" s="28">
        <v>273000</v>
      </c>
      <c r="E121" s="70">
        <v>70500</v>
      </c>
      <c r="F121" s="71">
        <f t="shared" si="1"/>
        <v>202500</v>
      </c>
    </row>
    <row r="122" spans="1:6" ht="22.5" x14ac:dyDescent="0.2">
      <c r="A122" s="25" t="s">
        <v>267</v>
      </c>
      <c r="B122" s="69" t="s">
        <v>245</v>
      </c>
      <c r="C122" s="27" t="s">
        <v>416</v>
      </c>
      <c r="D122" s="28">
        <v>27000</v>
      </c>
      <c r="E122" s="70" t="s">
        <v>44</v>
      </c>
      <c r="F122" s="71">
        <f t="shared" si="1"/>
        <v>27000</v>
      </c>
    </row>
    <row r="123" spans="1:6" x14ac:dyDescent="0.2">
      <c r="A123" s="25" t="s">
        <v>269</v>
      </c>
      <c r="B123" s="69" t="s">
        <v>245</v>
      </c>
      <c r="C123" s="27" t="s">
        <v>417</v>
      </c>
      <c r="D123" s="28">
        <v>27000</v>
      </c>
      <c r="E123" s="70" t="s">
        <v>44</v>
      </c>
      <c r="F123" s="71">
        <f t="shared" si="1"/>
        <v>27000</v>
      </c>
    </row>
    <row r="124" spans="1:6" ht="33.75" x14ac:dyDescent="0.2">
      <c r="A124" s="57" t="s">
        <v>418</v>
      </c>
      <c r="B124" s="58" t="s">
        <v>245</v>
      </c>
      <c r="C124" s="59" t="s">
        <v>419</v>
      </c>
      <c r="D124" s="60">
        <v>1830000</v>
      </c>
      <c r="E124" s="61">
        <v>402076.42</v>
      </c>
      <c r="F124" s="62">
        <f t="shared" si="1"/>
        <v>1427923.58</v>
      </c>
    </row>
    <row r="125" spans="1:6" x14ac:dyDescent="0.2">
      <c r="A125" s="25" t="s">
        <v>305</v>
      </c>
      <c r="B125" s="69" t="s">
        <v>245</v>
      </c>
      <c r="C125" s="27" t="s">
        <v>420</v>
      </c>
      <c r="D125" s="28">
        <v>1830000</v>
      </c>
      <c r="E125" s="70">
        <v>402076.42</v>
      </c>
      <c r="F125" s="71">
        <f t="shared" si="1"/>
        <v>1427923.58</v>
      </c>
    </row>
    <row r="126" spans="1:6" x14ac:dyDescent="0.2">
      <c r="A126" s="25" t="s">
        <v>307</v>
      </c>
      <c r="B126" s="69" t="s">
        <v>245</v>
      </c>
      <c r="C126" s="27" t="s">
        <v>421</v>
      </c>
      <c r="D126" s="28">
        <v>1404000</v>
      </c>
      <c r="E126" s="70">
        <v>309376.34000000003</v>
      </c>
      <c r="F126" s="71">
        <f t="shared" si="1"/>
        <v>1094623.6599999999</v>
      </c>
    </row>
    <row r="127" spans="1:6" ht="33.75" x14ac:dyDescent="0.2">
      <c r="A127" s="25" t="s">
        <v>309</v>
      </c>
      <c r="B127" s="69" t="s">
        <v>245</v>
      </c>
      <c r="C127" s="27" t="s">
        <v>422</v>
      </c>
      <c r="D127" s="28">
        <v>426000</v>
      </c>
      <c r="E127" s="70">
        <v>92700.08</v>
      </c>
      <c r="F127" s="71">
        <f t="shared" si="1"/>
        <v>333299.92</v>
      </c>
    </row>
    <row r="128" spans="1:6" ht="33.75" x14ac:dyDescent="0.2">
      <c r="A128" s="57" t="s">
        <v>423</v>
      </c>
      <c r="B128" s="58" t="s">
        <v>245</v>
      </c>
      <c r="C128" s="59" t="s">
        <v>424</v>
      </c>
      <c r="D128" s="60">
        <v>1697900</v>
      </c>
      <c r="E128" s="61">
        <v>182983.33</v>
      </c>
      <c r="F128" s="62">
        <f t="shared" si="1"/>
        <v>1514916.67</v>
      </c>
    </row>
    <row r="129" spans="1:6" ht="22.5" x14ac:dyDescent="0.2">
      <c r="A129" s="25" t="s">
        <v>267</v>
      </c>
      <c r="B129" s="69" t="s">
        <v>245</v>
      </c>
      <c r="C129" s="27" t="s">
        <v>425</v>
      </c>
      <c r="D129" s="28">
        <v>1697900</v>
      </c>
      <c r="E129" s="70">
        <v>182983.33</v>
      </c>
      <c r="F129" s="71">
        <f t="shared" si="1"/>
        <v>1514916.67</v>
      </c>
    </row>
    <row r="130" spans="1:6" x14ac:dyDescent="0.2">
      <c r="A130" s="25" t="s">
        <v>269</v>
      </c>
      <c r="B130" s="69" t="s">
        <v>245</v>
      </c>
      <c r="C130" s="27" t="s">
        <v>426</v>
      </c>
      <c r="D130" s="28">
        <v>1697900</v>
      </c>
      <c r="E130" s="70">
        <v>182983.33</v>
      </c>
      <c r="F130" s="71">
        <f t="shared" si="1"/>
        <v>1514916.67</v>
      </c>
    </row>
    <row r="131" spans="1:6" x14ac:dyDescent="0.2">
      <c r="A131" s="57" t="s">
        <v>427</v>
      </c>
      <c r="B131" s="58" t="s">
        <v>245</v>
      </c>
      <c r="C131" s="59" t="s">
        <v>428</v>
      </c>
      <c r="D131" s="60">
        <v>95723295.769999996</v>
      </c>
      <c r="E131" s="61">
        <v>18864344.109999999</v>
      </c>
      <c r="F131" s="62">
        <f t="shared" si="1"/>
        <v>76858951.659999996</v>
      </c>
    </row>
    <row r="132" spans="1:6" x14ac:dyDescent="0.2">
      <c r="A132" s="57" t="s">
        <v>429</v>
      </c>
      <c r="B132" s="58" t="s">
        <v>245</v>
      </c>
      <c r="C132" s="59" t="s">
        <v>430</v>
      </c>
      <c r="D132" s="60">
        <v>90358695.769999996</v>
      </c>
      <c r="E132" s="61">
        <v>18854344.109999999</v>
      </c>
      <c r="F132" s="62">
        <f t="shared" si="1"/>
        <v>71504351.659999996</v>
      </c>
    </row>
    <row r="133" spans="1:6" ht="22.5" x14ac:dyDescent="0.2">
      <c r="A133" s="57" t="s">
        <v>431</v>
      </c>
      <c r="B133" s="58" t="s">
        <v>245</v>
      </c>
      <c r="C133" s="59" t="s">
        <v>432</v>
      </c>
      <c r="D133" s="60">
        <v>90358695.769999996</v>
      </c>
      <c r="E133" s="61">
        <v>18854344.109999999</v>
      </c>
      <c r="F133" s="62">
        <f t="shared" si="1"/>
        <v>71504351.659999996</v>
      </c>
    </row>
    <row r="134" spans="1:6" x14ac:dyDescent="0.2">
      <c r="A134" s="57" t="s">
        <v>299</v>
      </c>
      <c r="B134" s="58" t="s">
        <v>245</v>
      </c>
      <c r="C134" s="59" t="s">
        <v>433</v>
      </c>
      <c r="D134" s="60">
        <v>77706300</v>
      </c>
      <c r="E134" s="61">
        <v>18854344.109999999</v>
      </c>
      <c r="F134" s="62">
        <f t="shared" si="1"/>
        <v>58851955.890000001</v>
      </c>
    </row>
    <row r="135" spans="1:6" ht="56.25" x14ac:dyDescent="0.2">
      <c r="A135" s="57" t="s">
        <v>434</v>
      </c>
      <c r="B135" s="58" t="s">
        <v>245</v>
      </c>
      <c r="C135" s="59" t="s">
        <v>435</v>
      </c>
      <c r="D135" s="60">
        <v>73031700</v>
      </c>
      <c r="E135" s="61">
        <v>15623459.07</v>
      </c>
      <c r="F135" s="62">
        <f t="shared" si="1"/>
        <v>57408240.93</v>
      </c>
    </row>
    <row r="136" spans="1:6" ht="22.5" x14ac:dyDescent="0.2">
      <c r="A136" s="57" t="s">
        <v>332</v>
      </c>
      <c r="B136" s="58" t="s">
        <v>245</v>
      </c>
      <c r="C136" s="59" t="s">
        <v>436</v>
      </c>
      <c r="D136" s="60">
        <v>50379200</v>
      </c>
      <c r="E136" s="61">
        <v>15623459.07</v>
      </c>
      <c r="F136" s="62">
        <f t="shared" si="1"/>
        <v>34755740.93</v>
      </c>
    </row>
    <row r="137" spans="1:6" x14ac:dyDescent="0.2">
      <c r="A137" s="25" t="s">
        <v>368</v>
      </c>
      <c r="B137" s="69" t="s">
        <v>245</v>
      </c>
      <c r="C137" s="27" t="s">
        <v>437</v>
      </c>
      <c r="D137" s="28">
        <v>50379200</v>
      </c>
      <c r="E137" s="70">
        <v>15623459.07</v>
      </c>
      <c r="F137" s="71">
        <f t="shared" si="1"/>
        <v>34755740.93</v>
      </c>
    </row>
    <row r="138" spans="1:6" ht="45" x14ac:dyDescent="0.2">
      <c r="A138" s="25" t="s">
        <v>438</v>
      </c>
      <c r="B138" s="69" t="s">
        <v>245</v>
      </c>
      <c r="C138" s="27" t="s">
        <v>439</v>
      </c>
      <c r="D138" s="28">
        <v>50379200</v>
      </c>
      <c r="E138" s="70">
        <v>15623459.07</v>
      </c>
      <c r="F138" s="71">
        <f t="shared" si="1"/>
        <v>34755740.93</v>
      </c>
    </row>
    <row r="139" spans="1:6" ht="45" x14ac:dyDescent="0.2">
      <c r="A139" s="57" t="s">
        <v>440</v>
      </c>
      <c r="B139" s="58" t="s">
        <v>245</v>
      </c>
      <c r="C139" s="59" t="s">
        <v>441</v>
      </c>
      <c r="D139" s="60">
        <v>22152500</v>
      </c>
      <c r="E139" s="61" t="s">
        <v>44</v>
      </c>
      <c r="F139" s="62">
        <f t="shared" si="1"/>
        <v>22152500</v>
      </c>
    </row>
    <row r="140" spans="1:6" ht="22.5" x14ac:dyDescent="0.2">
      <c r="A140" s="25" t="s">
        <v>267</v>
      </c>
      <c r="B140" s="69" t="s">
        <v>245</v>
      </c>
      <c r="C140" s="27" t="s">
        <v>442</v>
      </c>
      <c r="D140" s="28">
        <v>22152500</v>
      </c>
      <c r="E140" s="70" t="s">
        <v>44</v>
      </c>
      <c r="F140" s="71">
        <f t="shared" si="1"/>
        <v>22152500</v>
      </c>
    </row>
    <row r="141" spans="1:6" x14ac:dyDescent="0.2">
      <c r="A141" s="25" t="s">
        <v>269</v>
      </c>
      <c r="B141" s="69" t="s">
        <v>245</v>
      </c>
      <c r="C141" s="27" t="s">
        <v>443</v>
      </c>
      <c r="D141" s="28">
        <v>22152500</v>
      </c>
      <c r="E141" s="70" t="s">
        <v>44</v>
      </c>
      <c r="F141" s="71">
        <f t="shared" si="1"/>
        <v>22152500</v>
      </c>
    </row>
    <row r="142" spans="1:6" ht="22.5" x14ac:dyDescent="0.2">
      <c r="A142" s="57" t="s">
        <v>444</v>
      </c>
      <c r="B142" s="58" t="s">
        <v>245</v>
      </c>
      <c r="C142" s="59" t="s">
        <v>445</v>
      </c>
      <c r="D142" s="60">
        <v>500000</v>
      </c>
      <c r="E142" s="61" t="s">
        <v>44</v>
      </c>
      <c r="F142" s="62">
        <f t="shared" ref="F142:F205" si="2">IF(OR(D142="-",IF(E142="-",0,E142)&gt;=IF(D142="-",0,D142)),"-",IF(D142="-",0,D142)-IF(E142="-",0,E142))</f>
        <v>500000</v>
      </c>
    </row>
    <row r="143" spans="1:6" ht="22.5" x14ac:dyDescent="0.2">
      <c r="A143" s="25" t="s">
        <v>267</v>
      </c>
      <c r="B143" s="69" t="s">
        <v>245</v>
      </c>
      <c r="C143" s="27" t="s">
        <v>446</v>
      </c>
      <c r="D143" s="28">
        <v>500000</v>
      </c>
      <c r="E143" s="70" t="s">
        <v>44</v>
      </c>
      <c r="F143" s="71">
        <f t="shared" si="2"/>
        <v>500000</v>
      </c>
    </row>
    <row r="144" spans="1:6" x14ac:dyDescent="0.2">
      <c r="A144" s="25" t="s">
        <v>269</v>
      </c>
      <c r="B144" s="69" t="s">
        <v>245</v>
      </c>
      <c r="C144" s="27" t="s">
        <v>447</v>
      </c>
      <c r="D144" s="28">
        <v>500000</v>
      </c>
      <c r="E144" s="70" t="s">
        <v>44</v>
      </c>
      <c r="F144" s="71">
        <f t="shared" si="2"/>
        <v>500000</v>
      </c>
    </row>
    <row r="145" spans="1:6" ht="33.75" x14ac:dyDescent="0.2">
      <c r="A145" s="57" t="s">
        <v>448</v>
      </c>
      <c r="B145" s="58" t="s">
        <v>245</v>
      </c>
      <c r="C145" s="59" t="s">
        <v>449</v>
      </c>
      <c r="D145" s="60">
        <v>4574600</v>
      </c>
      <c r="E145" s="61">
        <v>3230885.04</v>
      </c>
      <c r="F145" s="62">
        <f t="shared" si="2"/>
        <v>1343714.96</v>
      </c>
    </row>
    <row r="146" spans="1:6" ht="22.5" x14ac:dyDescent="0.2">
      <c r="A146" s="57" t="s">
        <v>450</v>
      </c>
      <c r="B146" s="58" t="s">
        <v>245</v>
      </c>
      <c r="C146" s="59" t="s">
        <v>451</v>
      </c>
      <c r="D146" s="60">
        <v>2500000</v>
      </c>
      <c r="E146" s="61">
        <v>2500000</v>
      </c>
      <c r="F146" s="62" t="str">
        <f t="shared" si="2"/>
        <v>-</v>
      </c>
    </row>
    <row r="147" spans="1:6" x14ac:dyDescent="0.2">
      <c r="A147" s="25" t="s">
        <v>368</v>
      </c>
      <c r="B147" s="69" t="s">
        <v>245</v>
      </c>
      <c r="C147" s="27" t="s">
        <v>452</v>
      </c>
      <c r="D147" s="28">
        <v>2500000</v>
      </c>
      <c r="E147" s="70">
        <v>2500000</v>
      </c>
      <c r="F147" s="71" t="str">
        <f t="shared" si="2"/>
        <v>-</v>
      </c>
    </row>
    <row r="148" spans="1:6" x14ac:dyDescent="0.2">
      <c r="A148" s="25" t="s">
        <v>370</v>
      </c>
      <c r="B148" s="69" t="s">
        <v>245</v>
      </c>
      <c r="C148" s="27" t="s">
        <v>453</v>
      </c>
      <c r="D148" s="28">
        <v>2500000</v>
      </c>
      <c r="E148" s="70">
        <v>2500000</v>
      </c>
      <c r="F148" s="71" t="str">
        <f t="shared" si="2"/>
        <v>-</v>
      </c>
    </row>
    <row r="149" spans="1:6" ht="33.75" x14ac:dyDescent="0.2">
      <c r="A149" s="57" t="s">
        <v>454</v>
      </c>
      <c r="B149" s="58" t="s">
        <v>245</v>
      </c>
      <c r="C149" s="59" t="s">
        <v>455</v>
      </c>
      <c r="D149" s="60">
        <v>1574600</v>
      </c>
      <c r="E149" s="61">
        <v>230885.04</v>
      </c>
      <c r="F149" s="62">
        <f t="shared" si="2"/>
        <v>1343714.96</v>
      </c>
    </row>
    <row r="150" spans="1:6" x14ac:dyDescent="0.2">
      <c r="A150" s="25" t="s">
        <v>368</v>
      </c>
      <c r="B150" s="69" t="s">
        <v>245</v>
      </c>
      <c r="C150" s="27" t="s">
        <v>456</v>
      </c>
      <c r="D150" s="28">
        <v>1574600</v>
      </c>
      <c r="E150" s="70">
        <v>230885.04</v>
      </c>
      <c r="F150" s="71">
        <f t="shared" si="2"/>
        <v>1343714.96</v>
      </c>
    </row>
    <row r="151" spans="1:6" x14ac:dyDescent="0.2">
      <c r="A151" s="25" t="s">
        <v>370</v>
      </c>
      <c r="B151" s="69" t="s">
        <v>245</v>
      </c>
      <c r="C151" s="27" t="s">
        <v>457</v>
      </c>
      <c r="D151" s="28">
        <v>1574600</v>
      </c>
      <c r="E151" s="70">
        <v>230885.04</v>
      </c>
      <c r="F151" s="71">
        <f t="shared" si="2"/>
        <v>1343714.96</v>
      </c>
    </row>
    <row r="152" spans="1:6" ht="22.5" x14ac:dyDescent="0.2">
      <c r="A152" s="57" t="s">
        <v>458</v>
      </c>
      <c r="B152" s="58" t="s">
        <v>245</v>
      </c>
      <c r="C152" s="59" t="s">
        <v>459</v>
      </c>
      <c r="D152" s="60">
        <v>500000</v>
      </c>
      <c r="E152" s="61">
        <v>500000</v>
      </c>
      <c r="F152" s="62" t="str">
        <f t="shared" si="2"/>
        <v>-</v>
      </c>
    </row>
    <row r="153" spans="1:6" x14ac:dyDescent="0.2">
      <c r="A153" s="25" t="s">
        <v>368</v>
      </c>
      <c r="B153" s="69" t="s">
        <v>245</v>
      </c>
      <c r="C153" s="27" t="s">
        <v>460</v>
      </c>
      <c r="D153" s="28">
        <v>500000</v>
      </c>
      <c r="E153" s="70">
        <v>500000</v>
      </c>
      <c r="F153" s="71" t="str">
        <f t="shared" si="2"/>
        <v>-</v>
      </c>
    </row>
    <row r="154" spans="1:6" x14ac:dyDescent="0.2">
      <c r="A154" s="25" t="s">
        <v>370</v>
      </c>
      <c r="B154" s="69" t="s">
        <v>245</v>
      </c>
      <c r="C154" s="27" t="s">
        <v>461</v>
      </c>
      <c r="D154" s="28">
        <v>500000</v>
      </c>
      <c r="E154" s="70">
        <v>500000</v>
      </c>
      <c r="F154" s="71" t="str">
        <f t="shared" si="2"/>
        <v>-</v>
      </c>
    </row>
    <row r="155" spans="1:6" ht="45" x14ac:dyDescent="0.2">
      <c r="A155" s="57" t="s">
        <v>462</v>
      </c>
      <c r="B155" s="58" t="s">
        <v>245</v>
      </c>
      <c r="C155" s="59" t="s">
        <v>463</v>
      </c>
      <c r="D155" s="60">
        <v>100000</v>
      </c>
      <c r="E155" s="61" t="s">
        <v>44</v>
      </c>
      <c r="F155" s="62">
        <f t="shared" si="2"/>
        <v>100000</v>
      </c>
    </row>
    <row r="156" spans="1:6" ht="22.5" x14ac:dyDescent="0.2">
      <c r="A156" s="57" t="s">
        <v>464</v>
      </c>
      <c r="B156" s="58" t="s">
        <v>245</v>
      </c>
      <c r="C156" s="59" t="s">
        <v>465</v>
      </c>
      <c r="D156" s="60">
        <v>100000</v>
      </c>
      <c r="E156" s="61" t="s">
        <v>44</v>
      </c>
      <c r="F156" s="62">
        <f t="shared" si="2"/>
        <v>100000</v>
      </c>
    </row>
    <row r="157" spans="1:6" ht="22.5" x14ac:dyDescent="0.2">
      <c r="A157" s="25" t="s">
        <v>267</v>
      </c>
      <c r="B157" s="69" t="s">
        <v>245</v>
      </c>
      <c r="C157" s="27" t="s">
        <v>466</v>
      </c>
      <c r="D157" s="28">
        <v>100000</v>
      </c>
      <c r="E157" s="70" t="s">
        <v>44</v>
      </c>
      <c r="F157" s="71">
        <f t="shared" si="2"/>
        <v>100000</v>
      </c>
    </row>
    <row r="158" spans="1:6" x14ac:dyDescent="0.2">
      <c r="A158" s="25" t="s">
        <v>269</v>
      </c>
      <c r="B158" s="69" t="s">
        <v>245</v>
      </c>
      <c r="C158" s="27" t="s">
        <v>467</v>
      </c>
      <c r="D158" s="28">
        <v>100000</v>
      </c>
      <c r="E158" s="70" t="s">
        <v>44</v>
      </c>
      <c r="F158" s="71">
        <f t="shared" si="2"/>
        <v>100000</v>
      </c>
    </row>
    <row r="159" spans="1:6" ht="22.5" x14ac:dyDescent="0.2">
      <c r="A159" s="57" t="s">
        <v>468</v>
      </c>
      <c r="B159" s="58" t="s">
        <v>245</v>
      </c>
      <c r="C159" s="59" t="s">
        <v>469</v>
      </c>
      <c r="D159" s="60">
        <v>12652395.77</v>
      </c>
      <c r="E159" s="61" t="s">
        <v>44</v>
      </c>
      <c r="F159" s="62">
        <f t="shared" si="2"/>
        <v>12652395.77</v>
      </c>
    </row>
    <row r="160" spans="1:6" ht="22.5" x14ac:dyDescent="0.2">
      <c r="A160" s="57" t="s">
        <v>470</v>
      </c>
      <c r="B160" s="58" t="s">
        <v>245</v>
      </c>
      <c r="C160" s="59" t="s">
        <v>471</v>
      </c>
      <c r="D160" s="60">
        <v>12652395.77</v>
      </c>
      <c r="E160" s="61" t="s">
        <v>44</v>
      </c>
      <c r="F160" s="62">
        <f t="shared" si="2"/>
        <v>12652395.77</v>
      </c>
    </row>
    <row r="161" spans="1:6" ht="45" x14ac:dyDescent="0.2">
      <c r="A161" s="57" t="s">
        <v>472</v>
      </c>
      <c r="B161" s="58" t="s">
        <v>245</v>
      </c>
      <c r="C161" s="59" t="s">
        <v>473</v>
      </c>
      <c r="D161" s="60">
        <v>12652395.77</v>
      </c>
      <c r="E161" s="61" t="s">
        <v>44</v>
      </c>
      <c r="F161" s="62">
        <f t="shared" si="2"/>
        <v>12652395.77</v>
      </c>
    </row>
    <row r="162" spans="1:6" ht="22.5" x14ac:dyDescent="0.2">
      <c r="A162" s="25" t="s">
        <v>267</v>
      </c>
      <c r="B162" s="69" t="s">
        <v>245</v>
      </c>
      <c r="C162" s="27" t="s">
        <v>474</v>
      </c>
      <c r="D162" s="28">
        <v>12652395.77</v>
      </c>
      <c r="E162" s="70" t="s">
        <v>44</v>
      </c>
      <c r="F162" s="71">
        <f t="shared" si="2"/>
        <v>12652395.77</v>
      </c>
    </row>
    <row r="163" spans="1:6" x14ac:dyDescent="0.2">
      <c r="A163" s="25" t="s">
        <v>269</v>
      </c>
      <c r="B163" s="69" t="s">
        <v>245</v>
      </c>
      <c r="C163" s="27" t="s">
        <v>475</v>
      </c>
      <c r="D163" s="28">
        <v>12652395.77</v>
      </c>
      <c r="E163" s="70" t="s">
        <v>44</v>
      </c>
      <c r="F163" s="71">
        <f t="shared" si="2"/>
        <v>12652395.77</v>
      </c>
    </row>
    <row r="164" spans="1:6" x14ac:dyDescent="0.2">
      <c r="A164" s="57" t="s">
        <v>476</v>
      </c>
      <c r="B164" s="58" t="s">
        <v>245</v>
      </c>
      <c r="C164" s="59" t="s">
        <v>477</v>
      </c>
      <c r="D164" s="60">
        <v>5364600</v>
      </c>
      <c r="E164" s="61">
        <v>10000</v>
      </c>
      <c r="F164" s="62">
        <f t="shared" si="2"/>
        <v>5354600</v>
      </c>
    </row>
    <row r="165" spans="1:6" ht="33.75" x14ac:dyDescent="0.2">
      <c r="A165" s="57" t="s">
        <v>478</v>
      </c>
      <c r="B165" s="58" t="s">
        <v>245</v>
      </c>
      <c r="C165" s="59" t="s">
        <v>479</v>
      </c>
      <c r="D165" s="60">
        <v>100000</v>
      </c>
      <c r="E165" s="61" t="s">
        <v>44</v>
      </c>
      <c r="F165" s="62">
        <f t="shared" si="2"/>
        <v>100000</v>
      </c>
    </row>
    <row r="166" spans="1:6" x14ac:dyDescent="0.2">
      <c r="A166" s="57" t="s">
        <v>299</v>
      </c>
      <c r="B166" s="58" t="s">
        <v>245</v>
      </c>
      <c r="C166" s="59" t="s">
        <v>480</v>
      </c>
      <c r="D166" s="60">
        <v>100000</v>
      </c>
      <c r="E166" s="61" t="s">
        <v>44</v>
      </c>
      <c r="F166" s="62">
        <f t="shared" si="2"/>
        <v>100000</v>
      </c>
    </row>
    <row r="167" spans="1:6" ht="45" x14ac:dyDescent="0.2">
      <c r="A167" s="57" t="s">
        <v>481</v>
      </c>
      <c r="B167" s="58" t="s">
        <v>245</v>
      </c>
      <c r="C167" s="59" t="s">
        <v>482</v>
      </c>
      <c r="D167" s="60">
        <v>100000</v>
      </c>
      <c r="E167" s="61" t="s">
        <v>44</v>
      </c>
      <c r="F167" s="62">
        <f t="shared" si="2"/>
        <v>100000</v>
      </c>
    </row>
    <row r="168" spans="1:6" ht="45" x14ac:dyDescent="0.2">
      <c r="A168" s="57" t="s">
        <v>483</v>
      </c>
      <c r="B168" s="58" t="s">
        <v>245</v>
      </c>
      <c r="C168" s="59" t="s">
        <v>484</v>
      </c>
      <c r="D168" s="60">
        <v>100000</v>
      </c>
      <c r="E168" s="61" t="s">
        <v>44</v>
      </c>
      <c r="F168" s="62">
        <f t="shared" si="2"/>
        <v>100000</v>
      </c>
    </row>
    <row r="169" spans="1:6" ht="22.5" x14ac:dyDescent="0.2">
      <c r="A169" s="25" t="s">
        <v>267</v>
      </c>
      <c r="B169" s="69" t="s">
        <v>245</v>
      </c>
      <c r="C169" s="27" t="s">
        <v>485</v>
      </c>
      <c r="D169" s="28">
        <v>100000</v>
      </c>
      <c r="E169" s="70" t="s">
        <v>44</v>
      </c>
      <c r="F169" s="71">
        <f t="shared" si="2"/>
        <v>100000</v>
      </c>
    </row>
    <row r="170" spans="1:6" x14ac:dyDescent="0.2">
      <c r="A170" s="25" t="s">
        <v>269</v>
      </c>
      <c r="B170" s="69" t="s">
        <v>245</v>
      </c>
      <c r="C170" s="27" t="s">
        <v>486</v>
      </c>
      <c r="D170" s="28">
        <v>100000</v>
      </c>
      <c r="E170" s="70" t="s">
        <v>44</v>
      </c>
      <c r="F170" s="71">
        <f t="shared" si="2"/>
        <v>100000</v>
      </c>
    </row>
    <row r="171" spans="1:6" ht="33.75" x14ac:dyDescent="0.2">
      <c r="A171" s="57" t="s">
        <v>487</v>
      </c>
      <c r="B171" s="58" t="s">
        <v>245</v>
      </c>
      <c r="C171" s="59" t="s">
        <v>488</v>
      </c>
      <c r="D171" s="60">
        <v>4464600</v>
      </c>
      <c r="E171" s="61">
        <v>10000</v>
      </c>
      <c r="F171" s="62">
        <f t="shared" si="2"/>
        <v>4454600</v>
      </c>
    </row>
    <row r="172" spans="1:6" x14ac:dyDescent="0.2">
      <c r="A172" s="57" t="s">
        <v>299</v>
      </c>
      <c r="B172" s="58" t="s">
        <v>245</v>
      </c>
      <c r="C172" s="59" t="s">
        <v>489</v>
      </c>
      <c r="D172" s="60">
        <v>4464600</v>
      </c>
      <c r="E172" s="61">
        <v>10000</v>
      </c>
      <c r="F172" s="62">
        <f t="shared" si="2"/>
        <v>4454600</v>
      </c>
    </row>
    <row r="173" spans="1:6" ht="22.5" x14ac:dyDescent="0.2">
      <c r="A173" s="57" t="s">
        <v>490</v>
      </c>
      <c r="B173" s="58" t="s">
        <v>245</v>
      </c>
      <c r="C173" s="59" t="s">
        <v>491</v>
      </c>
      <c r="D173" s="60">
        <v>4464600</v>
      </c>
      <c r="E173" s="61">
        <v>10000</v>
      </c>
      <c r="F173" s="62">
        <f t="shared" si="2"/>
        <v>4454600</v>
      </c>
    </row>
    <row r="174" spans="1:6" ht="22.5" x14ac:dyDescent="0.2">
      <c r="A174" s="57" t="s">
        <v>492</v>
      </c>
      <c r="B174" s="58" t="s">
        <v>245</v>
      </c>
      <c r="C174" s="59" t="s">
        <v>493</v>
      </c>
      <c r="D174" s="60">
        <v>4464600</v>
      </c>
      <c r="E174" s="61">
        <v>10000</v>
      </c>
      <c r="F174" s="62">
        <f t="shared" si="2"/>
        <v>4454600</v>
      </c>
    </row>
    <row r="175" spans="1:6" ht="22.5" x14ac:dyDescent="0.2">
      <c r="A175" s="25" t="s">
        <v>267</v>
      </c>
      <c r="B175" s="69" t="s">
        <v>245</v>
      </c>
      <c r="C175" s="27" t="s">
        <v>494</v>
      </c>
      <c r="D175" s="28">
        <v>4464600</v>
      </c>
      <c r="E175" s="70">
        <v>10000</v>
      </c>
      <c r="F175" s="71">
        <f t="shared" si="2"/>
        <v>4454600</v>
      </c>
    </row>
    <row r="176" spans="1:6" x14ac:dyDescent="0.2">
      <c r="A176" s="25" t="s">
        <v>269</v>
      </c>
      <c r="B176" s="69" t="s">
        <v>245</v>
      </c>
      <c r="C176" s="27" t="s">
        <v>495</v>
      </c>
      <c r="D176" s="28">
        <v>4464600</v>
      </c>
      <c r="E176" s="70">
        <v>10000</v>
      </c>
      <c r="F176" s="71">
        <f t="shared" si="2"/>
        <v>4454600</v>
      </c>
    </row>
    <row r="177" spans="1:6" x14ac:dyDescent="0.2">
      <c r="A177" s="57" t="s">
        <v>286</v>
      </c>
      <c r="B177" s="58" t="s">
        <v>245</v>
      </c>
      <c r="C177" s="59" t="s">
        <v>496</v>
      </c>
      <c r="D177" s="60">
        <v>800000</v>
      </c>
      <c r="E177" s="61" t="s">
        <v>44</v>
      </c>
      <c r="F177" s="62">
        <f t="shared" si="2"/>
        <v>800000</v>
      </c>
    </row>
    <row r="178" spans="1:6" x14ac:dyDescent="0.2">
      <c r="A178" s="57" t="s">
        <v>255</v>
      </c>
      <c r="B178" s="58" t="s">
        <v>245</v>
      </c>
      <c r="C178" s="59" t="s">
        <v>497</v>
      </c>
      <c r="D178" s="60">
        <v>800000</v>
      </c>
      <c r="E178" s="61" t="s">
        <v>44</v>
      </c>
      <c r="F178" s="62">
        <f t="shared" si="2"/>
        <v>800000</v>
      </c>
    </row>
    <row r="179" spans="1:6" x14ac:dyDescent="0.2">
      <c r="A179" s="57" t="s">
        <v>255</v>
      </c>
      <c r="B179" s="58" t="s">
        <v>245</v>
      </c>
      <c r="C179" s="59" t="s">
        <v>498</v>
      </c>
      <c r="D179" s="60">
        <v>800000</v>
      </c>
      <c r="E179" s="61" t="s">
        <v>44</v>
      </c>
      <c r="F179" s="62">
        <f t="shared" si="2"/>
        <v>800000</v>
      </c>
    </row>
    <row r="180" spans="1:6" ht="22.5" x14ac:dyDescent="0.2">
      <c r="A180" s="57" t="s">
        <v>499</v>
      </c>
      <c r="B180" s="58" t="s">
        <v>245</v>
      </c>
      <c r="C180" s="59" t="s">
        <v>500</v>
      </c>
      <c r="D180" s="60">
        <v>800000</v>
      </c>
      <c r="E180" s="61" t="s">
        <v>44</v>
      </c>
      <c r="F180" s="62">
        <f t="shared" si="2"/>
        <v>800000</v>
      </c>
    </row>
    <row r="181" spans="1:6" ht="22.5" x14ac:dyDescent="0.2">
      <c r="A181" s="25" t="s">
        <v>267</v>
      </c>
      <c r="B181" s="69" t="s">
        <v>245</v>
      </c>
      <c r="C181" s="27" t="s">
        <v>501</v>
      </c>
      <c r="D181" s="28">
        <v>800000</v>
      </c>
      <c r="E181" s="70" t="s">
        <v>44</v>
      </c>
      <c r="F181" s="71">
        <f t="shared" si="2"/>
        <v>800000</v>
      </c>
    </row>
    <row r="182" spans="1:6" x14ac:dyDescent="0.2">
      <c r="A182" s="25" t="s">
        <v>269</v>
      </c>
      <c r="B182" s="69" t="s">
        <v>245</v>
      </c>
      <c r="C182" s="27" t="s">
        <v>502</v>
      </c>
      <c r="D182" s="28">
        <v>800000</v>
      </c>
      <c r="E182" s="70" t="s">
        <v>44</v>
      </c>
      <c r="F182" s="71">
        <f t="shared" si="2"/>
        <v>800000</v>
      </c>
    </row>
    <row r="183" spans="1:6" x14ac:dyDescent="0.2">
      <c r="A183" s="57" t="s">
        <v>503</v>
      </c>
      <c r="B183" s="58" t="s">
        <v>245</v>
      </c>
      <c r="C183" s="59" t="s">
        <v>504</v>
      </c>
      <c r="D183" s="60">
        <v>163119140</v>
      </c>
      <c r="E183" s="61">
        <v>26754104.989999998</v>
      </c>
      <c r="F183" s="62">
        <f t="shared" si="2"/>
        <v>136365035.00999999</v>
      </c>
    </row>
    <row r="184" spans="1:6" x14ac:dyDescent="0.2">
      <c r="A184" s="57" t="s">
        <v>505</v>
      </c>
      <c r="B184" s="58" t="s">
        <v>245</v>
      </c>
      <c r="C184" s="59" t="s">
        <v>506</v>
      </c>
      <c r="D184" s="60">
        <v>18178080</v>
      </c>
      <c r="E184" s="61">
        <v>1869975.17</v>
      </c>
      <c r="F184" s="62">
        <f t="shared" si="2"/>
        <v>16308104.83</v>
      </c>
    </row>
    <row r="185" spans="1:6" ht="56.25" x14ac:dyDescent="0.2">
      <c r="A185" s="57" t="s">
        <v>507</v>
      </c>
      <c r="B185" s="58" t="s">
        <v>245</v>
      </c>
      <c r="C185" s="59" t="s">
        <v>508</v>
      </c>
      <c r="D185" s="60">
        <v>8634000</v>
      </c>
      <c r="E185" s="61" t="s">
        <v>44</v>
      </c>
      <c r="F185" s="62">
        <f t="shared" si="2"/>
        <v>8634000</v>
      </c>
    </row>
    <row r="186" spans="1:6" x14ac:dyDescent="0.2">
      <c r="A186" s="57" t="s">
        <v>299</v>
      </c>
      <c r="B186" s="58" t="s">
        <v>245</v>
      </c>
      <c r="C186" s="59" t="s">
        <v>509</v>
      </c>
      <c r="D186" s="60">
        <v>8634000</v>
      </c>
      <c r="E186" s="61" t="s">
        <v>44</v>
      </c>
      <c r="F186" s="62">
        <f t="shared" si="2"/>
        <v>8634000</v>
      </c>
    </row>
    <row r="187" spans="1:6" ht="33.75" x14ac:dyDescent="0.2">
      <c r="A187" s="57" t="s">
        <v>510</v>
      </c>
      <c r="B187" s="58" t="s">
        <v>245</v>
      </c>
      <c r="C187" s="59" t="s">
        <v>511</v>
      </c>
      <c r="D187" s="60">
        <v>8634000</v>
      </c>
      <c r="E187" s="61" t="s">
        <v>44</v>
      </c>
      <c r="F187" s="62">
        <f t="shared" si="2"/>
        <v>8634000</v>
      </c>
    </row>
    <row r="188" spans="1:6" ht="22.5" x14ac:dyDescent="0.2">
      <c r="A188" s="57" t="s">
        <v>512</v>
      </c>
      <c r="B188" s="58" t="s">
        <v>245</v>
      </c>
      <c r="C188" s="59" t="s">
        <v>513</v>
      </c>
      <c r="D188" s="60">
        <v>8464000</v>
      </c>
      <c r="E188" s="61" t="s">
        <v>44</v>
      </c>
      <c r="F188" s="62">
        <f t="shared" si="2"/>
        <v>8464000</v>
      </c>
    </row>
    <row r="189" spans="1:6" ht="45" x14ac:dyDescent="0.2">
      <c r="A189" s="25" t="s">
        <v>514</v>
      </c>
      <c r="B189" s="69" t="s">
        <v>245</v>
      </c>
      <c r="C189" s="27" t="s">
        <v>515</v>
      </c>
      <c r="D189" s="28">
        <v>8464000</v>
      </c>
      <c r="E189" s="70" t="s">
        <v>44</v>
      </c>
      <c r="F189" s="71">
        <f t="shared" si="2"/>
        <v>8464000</v>
      </c>
    </row>
    <row r="190" spans="1:6" ht="45" x14ac:dyDescent="0.2">
      <c r="A190" s="25" t="s">
        <v>516</v>
      </c>
      <c r="B190" s="69" t="s">
        <v>245</v>
      </c>
      <c r="C190" s="27" t="s">
        <v>517</v>
      </c>
      <c r="D190" s="28">
        <v>8464000</v>
      </c>
      <c r="E190" s="70" t="s">
        <v>44</v>
      </c>
      <c r="F190" s="71">
        <f t="shared" si="2"/>
        <v>8464000</v>
      </c>
    </row>
    <row r="191" spans="1:6" ht="33.75" x14ac:dyDescent="0.2">
      <c r="A191" s="57" t="s">
        <v>518</v>
      </c>
      <c r="B191" s="58" t="s">
        <v>245</v>
      </c>
      <c r="C191" s="59" t="s">
        <v>519</v>
      </c>
      <c r="D191" s="60">
        <v>170000</v>
      </c>
      <c r="E191" s="61" t="s">
        <v>44</v>
      </c>
      <c r="F191" s="62">
        <f t="shared" si="2"/>
        <v>170000</v>
      </c>
    </row>
    <row r="192" spans="1:6" ht="45" x14ac:dyDescent="0.2">
      <c r="A192" s="25" t="s">
        <v>514</v>
      </c>
      <c r="B192" s="69" t="s">
        <v>245</v>
      </c>
      <c r="C192" s="27" t="s">
        <v>520</v>
      </c>
      <c r="D192" s="28">
        <v>170000</v>
      </c>
      <c r="E192" s="70" t="s">
        <v>44</v>
      </c>
      <c r="F192" s="71">
        <f t="shared" si="2"/>
        <v>170000</v>
      </c>
    </row>
    <row r="193" spans="1:6" ht="45" x14ac:dyDescent="0.2">
      <c r="A193" s="25" t="s">
        <v>516</v>
      </c>
      <c r="B193" s="69" t="s">
        <v>245</v>
      </c>
      <c r="C193" s="27" t="s">
        <v>521</v>
      </c>
      <c r="D193" s="28">
        <v>170000</v>
      </c>
      <c r="E193" s="70" t="s">
        <v>44</v>
      </c>
      <c r="F193" s="71">
        <f t="shared" si="2"/>
        <v>170000</v>
      </c>
    </row>
    <row r="194" spans="1:6" x14ac:dyDescent="0.2">
      <c r="A194" s="57" t="s">
        <v>286</v>
      </c>
      <c r="B194" s="58" t="s">
        <v>245</v>
      </c>
      <c r="C194" s="59" t="s">
        <v>522</v>
      </c>
      <c r="D194" s="60">
        <v>9544080</v>
      </c>
      <c r="E194" s="61">
        <v>1869975.17</v>
      </c>
      <c r="F194" s="62">
        <f t="shared" si="2"/>
        <v>7674104.8300000001</v>
      </c>
    </row>
    <row r="195" spans="1:6" x14ac:dyDescent="0.2">
      <c r="A195" s="57" t="s">
        <v>255</v>
      </c>
      <c r="B195" s="58" t="s">
        <v>245</v>
      </c>
      <c r="C195" s="59" t="s">
        <v>523</v>
      </c>
      <c r="D195" s="60">
        <v>9544080</v>
      </c>
      <c r="E195" s="61">
        <v>1869975.17</v>
      </c>
      <c r="F195" s="62">
        <f t="shared" si="2"/>
        <v>7674104.8300000001</v>
      </c>
    </row>
    <row r="196" spans="1:6" x14ac:dyDescent="0.2">
      <c r="A196" s="57" t="s">
        <v>255</v>
      </c>
      <c r="B196" s="58" t="s">
        <v>245</v>
      </c>
      <c r="C196" s="59" t="s">
        <v>524</v>
      </c>
      <c r="D196" s="60">
        <v>9544080</v>
      </c>
      <c r="E196" s="61">
        <v>1869975.17</v>
      </c>
      <c r="F196" s="62">
        <f t="shared" si="2"/>
        <v>7674104.8300000001</v>
      </c>
    </row>
    <row r="197" spans="1:6" ht="45" x14ac:dyDescent="0.2">
      <c r="A197" s="57" t="s">
        <v>525</v>
      </c>
      <c r="B197" s="58" t="s">
        <v>245</v>
      </c>
      <c r="C197" s="59" t="s">
        <v>526</v>
      </c>
      <c r="D197" s="60">
        <v>7837380</v>
      </c>
      <c r="E197" s="61">
        <v>1818979.85</v>
      </c>
      <c r="F197" s="62">
        <f t="shared" si="2"/>
        <v>6018400.1500000004</v>
      </c>
    </row>
    <row r="198" spans="1:6" ht="22.5" x14ac:dyDescent="0.2">
      <c r="A198" s="25" t="s">
        <v>267</v>
      </c>
      <c r="B198" s="69" t="s">
        <v>245</v>
      </c>
      <c r="C198" s="27" t="s">
        <v>527</v>
      </c>
      <c r="D198" s="28">
        <v>7837380</v>
      </c>
      <c r="E198" s="70">
        <v>1818979.85</v>
      </c>
      <c r="F198" s="71">
        <f t="shared" si="2"/>
        <v>6018400.1500000004</v>
      </c>
    </row>
    <row r="199" spans="1:6" x14ac:dyDescent="0.2">
      <c r="A199" s="25" t="s">
        <v>269</v>
      </c>
      <c r="B199" s="69" t="s">
        <v>245</v>
      </c>
      <c r="C199" s="27" t="s">
        <v>528</v>
      </c>
      <c r="D199" s="28">
        <v>7837380</v>
      </c>
      <c r="E199" s="70">
        <v>1818979.85</v>
      </c>
      <c r="F199" s="71">
        <f t="shared" si="2"/>
        <v>6018400.1500000004</v>
      </c>
    </row>
    <row r="200" spans="1:6" ht="22.5" x14ac:dyDescent="0.2">
      <c r="A200" s="57" t="s">
        <v>529</v>
      </c>
      <c r="B200" s="58" t="s">
        <v>245</v>
      </c>
      <c r="C200" s="59" t="s">
        <v>530</v>
      </c>
      <c r="D200" s="60">
        <v>531700</v>
      </c>
      <c r="E200" s="61" t="s">
        <v>44</v>
      </c>
      <c r="F200" s="62">
        <f t="shared" si="2"/>
        <v>531700</v>
      </c>
    </row>
    <row r="201" spans="1:6" ht="22.5" x14ac:dyDescent="0.2">
      <c r="A201" s="25" t="s">
        <v>267</v>
      </c>
      <c r="B201" s="69" t="s">
        <v>245</v>
      </c>
      <c r="C201" s="27" t="s">
        <v>531</v>
      </c>
      <c r="D201" s="28">
        <v>531700</v>
      </c>
      <c r="E201" s="70" t="s">
        <v>44</v>
      </c>
      <c r="F201" s="71">
        <f t="shared" si="2"/>
        <v>531700</v>
      </c>
    </row>
    <row r="202" spans="1:6" x14ac:dyDescent="0.2">
      <c r="A202" s="25" t="s">
        <v>269</v>
      </c>
      <c r="B202" s="69" t="s">
        <v>245</v>
      </c>
      <c r="C202" s="27" t="s">
        <v>532</v>
      </c>
      <c r="D202" s="28">
        <v>531700</v>
      </c>
      <c r="E202" s="70" t="s">
        <v>44</v>
      </c>
      <c r="F202" s="71">
        <f t="shared" si="2"/>
        <v>531700</v>
      </c>
    </row>
    <row r="203" spans="1:6" x14ac:dyDescent="0.2">
      <c r="A203" s="57" t="s">
        <v>533</v>
      </c>
      <c r="B203" s="58" t="s">
        <v>245</v>
      </c>
      <c r="C203" s="59" t="s">
        <v>534</v>
      </c>
      <c r="D203" s="60">
        <v>1175000</v>
      </c>
      <c r="E203" s="61">
        <v>50995.32</v>
      </c>
      <c r="F203" s="62">
        <f t="shared" si="2"/>
        <v>1124004.68</v>
      </c>
    </row>
    <row r="204" spans="1:6" ht="22.5" x14ac:dyDescent="0.2">
      <c r="A204" s="25" t="s">
        <v>267</v>
      </c>
      <c r="B204" s="69" t="s">
        <v>245</v>
      </c>
      <c r="C204" s="27" t="s">
        <v>535</v>
      </c>
      <c r="D204" s="28">
        <v>1175000</v>
      </c>
      <c r="E204" s="70">
        <v>50995.32</v>
      </c>
      <c r="F204" s="71">
        <f t="shared" si="2"/>
        <v>1124004.68</v>
      </c>
    </row>
    <row r="205" spans="1:6" x14ac:dyDescent="0.2">
      <c r="A205" s="25" t="s">
        <v>269</v>
      </c>
      <c r="B205" s="69" t="s">
        <v>245</v>
      </c>
      <c r="C205" s="27" t="s">
        <v>536</v>
      </c>
      <c r="D205" s="28">
        <v>1175000</v>
      </c>
      <c r="E205" s="70">
        <v>50995.32</v>
      </c>
      <c r="F205" s="71">
        <f t="shared" si="2"/>
        <v>1124004.68</v>
      </c>
    </row>
    <row r="206" spans="1:6" x14ac:dyDescent="0.2">
      <c r="A206" s="57" t="s">
        <v>537</v>
      </c>
      <c r="B206" s="58" t="s">
        <v>245</v>
      </c>
      <c r="C206" s="59" t="s">
        <v>538</v>
      </c>
      <c r="D206" s="60">
        <v>40087260</v>
      </c>
      <c r="E206" s="61">
        <v>1880548.12</v>
      </c>
      <c r="F206" s="62">
        <f t="shared" ref="F206:F269" si="3">IF(OR(D206="-",IF(E206="-",0,E206)&gt;=IF(D206="-",0,D206)),"-",IF(D206="-",0,D206)-IF(E206="-",0,E206))</f>
        <v>38206711.880000003</v>
      </c>
    </row>
    <row r="207" spans="1:6" ht="56.25" x14ac:dyDescent="0.2">
      <c r="A207" s="57" t="s">
        <v>507</v>
      </c>
      <c r="B207" s="58" t="s">
        <v>245</v>
      </c>
      <c r="C207" s="59" t="s">
        <v>539</v>
      </c>
      <c r="D207" s="60">
        <v>30163060</v>
      </c>
      <c r="E207" s="61" t="s">
        <v>44</v>
      </c>
      <c r="F207" s="62">
        <f t="shared" si="3"/>
        <v>30163060</v>
      </c>
    </row>
    <row r="208" spans="1:6" ht="22.5" x14ac:dyDescent="0.2">
      <c r="A208" s="57" t="s">
        <v>468</v>
      </c>
      <c r="B208" s="58" t="s">
        <v>245</v>
      </c>
      <c r="C208" s="59" t="s">
        <v>540</v>
      </c>
      <c r="D208" s="60">
        <v>30163060</v>
      </c>
      <c r="E208" s="61" t="s">
        <v>44</v>
      </c>
      <c r="F208" s="62">
        <f t="shared" si="3"/>
        <v>30163060</v>
      </c>
    </row>
    <row r="209" spans="1:6" ht="45" x14ac:dyDescent="0.2">
      <c r="A209" s="57" t="s">
        <v>541</v>
      </c>
      <c r="B209" s="58" t="s">
        <v>245</v>
      </c>
      <c r="C209" s="59" t="s">
        <v>542</v>
      </c>
      <c r="D209" s="60">
        <v>20679560</v>
      </c>
      <c r="E209" s="61" t="s">
        <v>44</v>
      </c>
      <c r="F209" s="62">
        <f t="shared" si="3"/>
        <v>20679560</v>
      </c>
    </row>
    <row r="210" spans="1:6" ht="45" x14ac:dyDescent="0.2">
      <c r="A210" s="57" t="s">
        <v>543</v>
      </c>
      <c r="B210" s="58" t="s">
        <v>245</v>
      </c>
      <c r="C210" s="59" t="s">
        <v>544</v>
      </c>
      <c r="D210" s="60">
        <v>20679560</v>
      </c>
      <c r="E210" s="61" t="s">
        <v>44</v>
      </c>
      <c r="F210" s="62">
        <f t="shared" si="3"/>
        <v>20679560</v>
      </c>
    </row>
    <row r="211" spans="1:6" x14ac:dyDescent="0.2">
      <c r="A211" s="25" t="s">
        <v>545</v>
      </c>
      <c r="B211" s="69" t="s">
        <v>245</v>
      </c>
      <c r="C211" s="27" t="s">
        <v>546</v>
      </c>
      <c r="D211" s="28">
        <v>20679560</v>
      </c>
      <c r="E211" s="70" t="s">
        <v>44</v>
      </c>
      <c r="F211" s="71">
        <f t="shared" si="3"/>
        <v>20679560</v>
      </c>
    </row>
    <row r="212" spans="1:6" ht="33.75" x14ac:dyDescent="0.2">
      <c r="A212" s="25" t="s">
        <v>547</v>
      </c>
      <c r="B212" s="69" t="s">
        <v>245</v>
      </c>
      <c r="C212" s="27" t="s">
        <v>548</v>
      </c>
      <c r="D212" s="28">
        <v>20679560</v>
      </c>
      <c r="E212" s="70" t="s">
        <v>44</v>
      </c>
      <c r="F212" s="71">
        <f t="shared" si="3"/>
        <v>20679560</v>
      </c>
    </row>
    <row r="213" spans="1:6" ht="33.75" x14ac:dyDescent="0.2">
      <c r="A213" s="57" t="s">
        <v>549</v>
      </c>
      <c r="B213" s="58" t="s">
        <v>245</v>
      </c>
      <c r="C213" s="59" t="s">
        <v>550</v>
      </c>
      <c r="D213" s="60">
        <v>9483500</v>
      </c>
      <c r="E213" s="61" t="s">
        <v>44</v>
      </c>
      <c r="F213" s="62">
        <f t="shared" si="3"/>
        <v>9483500</v>
      </c>
    </row>
    <row r="214" spans="1:6" ht="33.75" x14ac:dyDescent="0.2">
      <c r="A214" s="57" t="s">
        <v>551</v>
      </c>
      <c r="B214" s="58" t="s">
        <v>245</v>
      </c>
      <c r="C214" s="59" t="s">
        <v>552</v>
      </c>
      <c r="D214" s="60">
        <v>2100000</v>
      </c>
      <c r="E214" s="61" t="s">
        <v>44</v>
      </c>
      <c r="F214" s="62">
        <f t="shared" si="3"/>
        <v>2100000</v>
      </c>
    </row>
    <row r="215" spans="1:6" ht="22.5" x14ac:dyDescent="0.2">
      <c r="A215" s="25" t="s">
        <v>267</v>
      </c>
      <c r="B215" s="69" t="s">
        <v>245</v>
      </c>
      <c r="C215" s="27" t="s">
        <v>553</v>
      </c>
      <c r="D215" s="28">
        <v>2100000</v>
      </c>
      <c r="E215" s="70" t="s">
        <v>44</v>
      </c>
      <c r="F215" s="71">
        <f t="shared" si="3"/>
        <v>2100000</v>
      </c>
    </row>
    <row r="216" spans="1:6" x14ac:dyDescent="0.2">
      <c r="A216" s="25" t="s">
        <v>269</v>
      </c>
      <c r="B216" s="69" t="s">
        <v>245</v>
      </c>
      <c r="C216" s="27" t="s">
        <v>554</v>
      </c>
      <c r="D216" s="28">
        <v>2100000</v>
      </c>
      <c r="E216" s="70" t="s">
        <v>44</v>
      </c>
      <c r="F216" s="71">
        <f t="shared" si="3"/>
        <v>2100000</v>
      </c>
    </row>
    <row r="217" spans="1:6" ht="33.75" x14ac:dyDescent="0.2">
      <c r="A217" s="57" t="s">
        <v>555</v>
      </c>
      <c r="B217" s="58" t="s">
        <v>245</v>
      </c>
      <c r="C217" s="59" t="s">
        <v>556</v>
      </c>
      <c r="D217" s="60">
        <v>7383500</v>
      </c>
      <c r="E217" s="61" t="s">
        <v>44</v>
      </c>
      <c r="F217" s="62">
        <f t="shared" si="3"/>
        <v>7383500</v>
      </c>
    </row>
    <row r="218" spans="1:6" ht="22.5" x14ac:dyDescent="0.2">
      <c r="A218" s="25" t="s">
        <v>267</v>
      </c>
      <c r="B218" s="69" t="s">
        <v>245</v>
      </c>
      <c r="C218" s="27" t="s">
        <v>557</v>
      </c>
      <c r="D218" s="28">
        <v>7383500</v>
      </c>
      <c r="E218" s="70" t="s">
        <v>44</v>
      </c>
      <c r="F218" s="71">
        <f t="shared" si="3"/>
        <v>7383500</v>
      </c>
    </row>
    <row r="219" spans="1:6" x14ac:dyDescent="0.2">
      <c r="A219" s="25" t="s">
        <v>269</v>
      </c>
      <c r="B219" s="69" t="s">
        <v>245</v>
      </c>
      <c r="C219" s="27" t="s">
        <v>558</v>
      </c>
      <c r="D219" s="28">
        <v>7383500</v>
      </c>
      <c r="E219" s="70" t="s">
        <v>44</v>
      </c>
      <c r="F219" s="71">
        <f t="shared" si="3"/>
        <v>7383500</v>
      </c>
    </row>
    <row r="220" spans="1:6" ht="22.5" x14ac:dyDescent="0.2">
      <c r="A220" s="57" t="s">
        <v>431</v>
      </c>
      <c r="B220" s="58" t="s">
        <v>245</v>
      </c>
      <c r="C220" s="59" t="s">
        <v>559</v>
      </c>
      <c r="D220" s="60">
        <v>5954600</v>
      </c>
      <c r="E220" s="61">
        <v>1800883.62</v>
      </c>
      <c r="F220" s="62">
        <f t="shared" si="3"/>
        <v>4153716.38</v>
      </c>
    </row>
    <row r="221" spans="1:6" x14ac:dyDescent="0.2">
      <c r="A221" s="57" t="s">
        <v>299</v>
      </c>
      <c r="B221" s="58" t="s">
        <v>245</v>
      </c>
      <c r="C221" s="59" t="s">
        <v>560</v>
      </c>
      <c r="D221" s="60">
        <v>5954600</v>
      </c>
      <c r="E221" s="61">
        <v>1800883.62</v>
      </c>
      <c r="F221" s="62">
        <f t="shared" si="3"/>
        <v>4153716.38</v>
      </c>
    </row>
    <row r="222" spans="1:6" ht="33.75" x14ac:dyDescent="0.2">
      <c r="A222" s="57" t="s">
        <v>561</v>
      </c>
      <c r="B222" s="58" t="s">
        <v>245</v>
      </c>
      <c r="C222" s="59" t="s">
        <v>562</v>
      </c>
      <c r="D222" s="60">
        <v>5954600</v>
      </c>
      <c r="E222" s="61">
        <v>1800883.62</v>
      </c>
      <c r="F222" s="62">
        <f t="shared" si="3"/>
        <v>4153716.38</v>
      </c>
    </row>
    <row r="223" spans="1:6" ht="22.5" x14ac:dyDescent="0.2">
      <c r="A223" s="57" t="s">
        <v>563</v>
      </c>
      <c r="B223" s="58" t="s">
        <v>245</v>
      </c>
      <c r="C223" s="59" t="s">
        <v>564</v>
      </c>
      <c r="D223" s="60">
        <v>5954600</v>
      </c>
      <c r="E223" s="61">
        <v>1800883.62</v>
      </c>
      <c r="F223" s="62">
        <f t="shared" si="3"/>
        <v>4153716.38</v>
      </c>
    </row>
    <row r="224" spans="1:6" ht="22.5" x14ac:dyDescent="0.2">
      <c r="A224" s="25" t="s">
        <v>267</v>
      </c>
      <c r="B224" s="69" t="s">
        <v>245</v>
      </c>
      <c r="C224" s="27" t="s">
        <v>565</v>
      </c>
      <c r="D224" s="28">
        <v>5954600</v>
      </c>
      <c r="E224" s="70">
        <v>1800883.62</v>
      </c>
      <c r="F224" s="71">
        <f t="shared" si="3"/>
        <v>4153716.38</v>
      </c>
    </row>
    <row r="225" spans="1:6" x14ac:dyDescent="0.2">
      <c r="A225" s="25" t="s">
        <v>269</v>
      </c>
      <c r="B225" s="69" t="s">
        <v>245</v>
      </c>
      <c r="C225" s="27" t="s">
        <v>566</v>
      </c>
      <c r="D225" s="28">
        <v>5954600</v>
      </c>
      <c r="E225" s="70">
        <v>1800883.62</v>
      </c>
      <c r="F225" s="71">
        <f t="shared" si="3"/>
        <v>4153716.38</v>
      </c>
    </row>
    <row r="226" spans="1:6" x14ac:dyDescent="0.2">
      <c r="A226" s="57" t="s">
        <v>286</v>
      </c>
      <c r="B226" s="58" t="s">
        <v>245</v>
      </c>
      <c r="C226" s="59" t="s">
        <v>567</v>
      </c>
      <c r="D226" s="60">
        <v>3969600</v>
      </c>
      <c r="E226" s="61">
        <v>79664.5</v>
      </c>
      <c r="F226" s="62">
        <f t="shared" si="3"/>
        <v>3889935.5</v>
      </c>
    </row>
    <row r="227" spans="1:6" x14ac:dyDescent="0.2">
      <c r="A227" s="57" t="s">
        <v>255</v>
      </c>
      <c r="B227" s="58" t="s">
        <v>245</v>
      </c>
      <c r="C227" s="59" t="s">
        <v>568</v>
      </c>
      <c r="D227" s="60">
        <v>3969600</v>
      </c>
      <c r="E227" s="61">
        <v>79664.5</v>
      </c>
      <c r="F227" s="62">
        <f t="shared" si="3"/>
        <v>3889935.5</v>
      </c>
    </row>
    <row r="228" spans="1:6" x14ac:dyDescent="0.2">
      <c r="A228" s="57" t="s">
        <v>255</v>
      </c>
      <c r="B228" s="58" t="s">
        <v>245</v>
      </c>
      <c r="C228" s="59" t="s">
        <v>569</v>
      </c>
      <c r="D228" s="60">
        <v>3969600</v>
      </c>
      <c r="E228" s="61">
        <v>79664.5</v>
      </c>
      <c r="F228" s="62">
        <f t="shared" si="3"/>
        <v>3889935.5</v>
      </c>
    </row>
    <row r="229" spans="1:6" ht="33.75" x14ac:dyDescent="0.2">
      <c r="A229" s="57" t="s">
        <v>570</v>
      </c>
      <c r="B229" s="58" t="s">
        <v>245</v>
      </c>
      <c r="C229" s="59" t="s">
        <v>571</v>
      </c>
      <c r="D229" s="60">
        <v>1500000</v>
      </c>
      <c r="E229" s="61" t="s">
        <v>44</v>
      </c>
      <c r="F229" s="62">
        <f t="shared" si="3"/>
        <v>1500000</v>
      </c>
    </row>
    <row r="230" spans="1:6" ht="45" x14ac:dyDescent="0.2">
      <c r="A230" s="25" t="s">
        <v>514</v>
      </c>
      <c r="B230" s="69" t="s">
        <v>245</v>
      </c>
      <c r="C230" s="27" t="s">
        <v>572</v>
      </c>
      <c r="D230" s="28">
        <v>1500000</v>
      </c>
      <c r="E230" s="70" t="s">
        <v>44</v>
      </c>
      <c r="F230" s="71">
        <f t="shared" si="3"/>
        <v>1500000</v>
      </c>
    </row>
    <row r="231" spans="1:6" ht="45" x14ac:dyDescent="0.2">
      <c r="A231" s="25" t="s">
        <v>516</v>
      </c>
      <c r="B231" s="69" t="s">
        <v>245</v>
      </c>
      <c r="C231" s="27" t="s">
        <v>573</v>
      </c>
      <c r="D231" s="28">
        <v>1500000</v>
      </c>
      <c r="E231" s="70" t="s">
        <v>44</v>
      </c>
      <c r="F231" s="71">
        <f t="shared" si="3"/>
        <v>1500000</v>
      </c>
    </row>
    <row r="232" spans="1:6" ht="22.5" x14ac:dyDescent="0.2">
      <c r="A232" s="57" t="s">
        <v>574</v>
      </c>
      <c r="B232" s="58" t="s">
        <v>245</v>
      </c>
      <c r="C232" s="59" t="s">
        <v>575</v>
      </c>
      <c r="D232" s="60">
        <v>2469600</v>
      </c>
      <c r="E232" s="61">
        <v>79664.5</v>
      </c>
      <c r="F232" s="62">
        <f t="shared" si="3"/>
        <v>2389935.5</v>
      </c>
    </row>
    <row r="233" spans="1:6" ht="22.5" x14ac:dyDescent="0.2">
      <c r="A233" s="25" t="s">
        <v>267</v>
      </c>
      <c r="B233" s="69" t="s">
        <v>245</v>
      </c>
      <c r="C233" s="27" t="s">
        <v>576</v>
      </c>
      <c r="D233" s="28">
        <v>2469600</v>
      </c>
      <c r="E233" s="70">
        <v>79664.5</v>
      </c>
      <c r="F233" s="71">
        <f t="shared" si="3"/>
        <v>2389935.5</v>
      </c>
    </row>
    <row r="234" spans="1:6" x14ac:dyDescent="0.2">
      <c r="A234" s="25" t="s">
        <v>269</v>
      </c>
      <c r="B234" s="69" t="s">
        <v>245</v>
      </c>
      <c r="C234" s="27" t="s">
        <v>577</v>
      </c>
      <c r="D234" s="28">
        <v>2469600</v>
      </c>
      <c r="E234" s="70">
        <v>79664.5</v>
      </c>
      <c r="F234" s="71">
        <f t="shared" si="3"/>
        <v>2389935.5</v>
      </c>
    </row>
    <row r="235" spans="1:6" x14ac:dyDescent="0.2">
      <c r="A235" s="57" t="s">
        <v>578</v>
      </c>
      <c r="B235" s="58" t="s">
        <v>245</v>
      </c>
      <c r="C235" s="59" t="s">
        <v>579</v>
      </c>
      <c r="D235" s="60">
        <v>99653800</v>
      </c>
      <c r="E235" s="61">
        <v>19733519.739999998</v>
      </c>
      <c r="F235" s="62">
        <f t="shared" si="3"/>
        <v>79920280.260000005</v>
      </c>
    </row>
    <row r="236" spans="1:6" ht="22.5" x14ac:dyDescent="0.2">
      <c r="A236" s="57" t="s">
        <v>431</v>
      </c>
      <c r="B236" s="58" t="s">
        <v>245</v>
      </c>
      <c r="C236" s="59" t="s">
        <v>580</v>
      </c>
      <c r="D236" s="60">
        <v>27644800</v>
      </c>
      <c r="E236" s="61">
        <v>16079636.279999999</v>
      </c>
      <c r="F236" s="62">
        <f t="shared" si="3"/>
        <v>11565163.720000001</v>
      </c>
    </row>
    <row r="237" spans="1:6" x14ac:dyDescent="0.2">
      <c r="A237" s="57" t="s">
        <v>299</v>
      </c>
      <c r="B237" s="58" t="s">
        <v>245</v>
      </c>
      <c r="C237" s="59" t="s">
        <v>581</v>
      </c>
      <c r="D237" s="60">
        <v>27644800</v>
      </c>
      <c r="E237" s="61">
        <v>16079636.279999999</v>
      </c>
      <c r="F237" s="62">
        <f t="shared" si="3"/>
        <v>11565163.720000001</v>
      </c>
    </row>
    <row r="238" spans="1:6" ht="33.75" x14ac:dyDescent="0.2">
      <c r="A238" s="57" t="s">
        <v>582</v>
      </c>
      <c r="B238" s="58" t="s">
        <v>245</v>
      </c>
      <c r="C238" s="59" t="s">
        <v>583</v>
      </c>
      <c r="D238" s="60">
        <v>27644800</v>
      </c>
      <c r="E238" s="61">
        <v>16079636.279999999</v>
      </c>
      <c r="F238" s="62">
        <f t="shared" si="3"/>
        <v>11565163.720000001</v>
      </c>
    </row>
    <row r="239" spans="1:6" ht="33.75" x14ac:dyDescent="0.2">
      <c r="A239" s="57" t="s">
        <v>584</v>
      </c>
      <c r="B239" s="58" t="s">
        <v>245</v>
      </c>
      <c r="C239" s="59" t="s">
        <v>585</v>
      </c>
      <c r="D239" s="60">
        <v>24400000</v>
      </c>
      <c r="E239" s="61">
        <v>14961710.630000001</v>
      </c>
      <c r="F239" s="62">
        <f t="shared" si="3"/>
        <v>9438289.3699999992</v>
      </c>
    </row>
    <row r="240" spans="1:6" x14ac:dyDescent="0.2">
      <c r="A240" s="25" t="s">
        <v>368</v>
      </c>
      <c r="B240" s="69" t="s">
        <v>245</v>
      </c>
      <c r="C240" s="27" t="s">
        <v>586</v>
      </c>
      <c r="D240" s="28">
        <v>24400000</v>
      </c>
      <c r="E240" s="70">
        <v>14961710.630000001</v>
      </c>
      <c r="F240" s="71">
        <f t="shared" si="3"/>
        <v>9438289.3699999992</v>
      </c>
    </row>
    <row r="241" spans="1:6" x14ac:dyDescent="0.2">
      <c r="A241" s="25" t="s">
        <v>370</v>
      </c>
      <c r="B241" s="69" t="s">
        <v>245</v>
      </c>
      <c r="C241" s="27" t="s">
        <v>587</v>
      </c>
      <c r="D241" s="28">
        <v>24400000</v>
      </c>
      <c r="E241" s="70">
        <v>14961710.630000001</v>
      </c>
      <c r="F241" s="71">
        <f t="shared" si="3"/>
        <v>9438289.3699999992</v>
      </c>
    </row>
    <row r="242" spans="1:6" ht="45" x14ac:dyDescent="0.2">
      <c r="A242" s="57" t="s">
        <v>588</v>
      </c>
      <c r="B242" s="58" t="s">
        <v>245</v>
      </c>
      <c r="C242" s="59" t="s">
        <v>589</v>
      </c>
      <c r="D242" s="60">
        <v>3244800</v>
      </c>
      <c r="E242" s="61">
        <v>1117925.6499999999</v>
      </c>
      <c r="F242" s="62">
        <f t="shared" si="3"/>
        <v>2126874.35</v>
      </c>
    </row>
    <row r="243" spans="1:6" x14ac:dyDescent="0.2">
      <c r="A243" s="25" t="s">
        <v>368</v>
      </c>
      <c r="B243" s="69" t="s">
        <v>245</v>
      </c>
      <c r="C243" s="27" t="s">
        <v>590</v>
      </c>
      <c r="D243" s="28">
        <v>3244800</v>
      </c>
      <c r="E243" s="70">
        <v>1117925.6499999999</v>
      </c>
      <c r="F243" s="71">
        <f t="shared" si="3"/>
        <v>2126874.35</v>
      </c>
    </row>
    <row r="244" spans="1:6" x14ac:dyDescent="0.2">
      <c r="A244" s="25" t="s">
        <v>370</v>
      </c>
      <c r="B244" s="69" t="s">
        <v>245</v>
      </c>
      <c r="C244" s="27" t="s">
        <v>591</v>
      </c>
      <c r="D244" s="28">
        <v>3244800</v>
      </c>
      <c r="E244" s="70">
        <v>1117925.6499999999</v>
      </c>
      <c r="F244" s="71">
        <f t="shared" si="3"/>
        <v>2126874.35</v>
      </c>
    </row>
    <row r="245" spans="1:6" ht="33.75" x14ac:dyDescent="0.2">
      <c r="A245" s="57" t="s">
        <v>311</v>
      </c>
      <c r="B245" s="58" t="s">
        <v>245</v>
      </c>
      <c r="C245" s="59" t="s">
        <v>592</v>
      </c>
      <c r="D245" s="60">
        <v>3542300</v>
      </c>
      <c r="E245" s="61" t="s">
        <v>44</v>
      </c>
      <c r="F245" s="62">
        <f t="shared" si="3"/>
        <v>3542300</v>
      </c>
    </row>
    <row r="246" spans="1:6" x14ac:dyDescent="0.2">
      <c r="A246" s="57" t="s">
        <v>299</v>
      </c>
      <c r="B246" s="58" t="s">
        <v>245</v>
      </c>
      <c r="C246" s="59" t="s">
        <v>593</v>
      </c>
      <c r="D246" s="60">
        <v>3542300</v>
      </c>
      <c r="E246" s="61" t="s">
        <v>44</v>
      </c>
      <c r="F246" s="62">
        <f t="shared" si="3"/>
        <v>3542300</v>
      </c>
    </row>
    <row r="247" spans="1:6" ht="22.5" x14ac:dyDescent="0.2">
      <c r="A247" s="57" t="s">
        <v>594</v>
      </c>
      <c r="B247" s="58" t="s">
        <v>245</v>
      </c>
      <c r="C247" s="59" t="s">
        <v>595</v>
      </c>
      <c r="D247" s="60">
        <v>3542300</v>
      </c>
      <c r="E247" s="61" t="s">
        <v>44</v>
      </c>
      <c r="F247" s="62">
        <f t="shared" si="3"/>
        <v>3542300</v>
      </c>
    </row>
    <row r="248" spans="1:6" ht="78.75" x14ac:dyDescent="0.2">
      <c r="A248" s="72" t="s">
        <v>596</v>
      </c>
      <c r="B248" s="58" t="s">
        <v>245</v>
      </c>
      <c r="C248" s="59" t="s">
        <v>597</v>
      </c>
      <c r="D248" s="60">
        <v>3542300</v>
      </c>
      <c r="E248" s="61" t="s">
        <v>44</v>
      </c>
      <c r="F248" s="62">
        <f t="shared" si="3"/>
        <v>3542300</v>
      </c>
    </row>
    <row r="249" spans="1:6" ht="22.5" x14ac:dyDescent="0.2">
      <c r="A249" s="25" t="s">
        <v>267</v>
      </c>
      <c r="B249" s="69" t="s">
        <v>245</v>
      </c>
      <c r="C249" s="27" t="s">
        <v>598</v>
      </c>
      <c r="D249" s="28">
        <v>3542300</v>
      </c>
      <c r="E249" s="70" t="s">
        <v>44</v>
      </c>
      <c r="F249" s="71">
        <f t="shared" si="3"/>
        <v>3542300</v>
      </c>
    </row>
    <row r="250" spans="1:6" x14ac:dyDescent="0.2">
      <c r="A250" s="25" t="s">
        <v>269</v>
      </c>
      <c r="B250" s="69" t="s">
        <v>245</v>
      </c>
      <c r="C250" s="27" t="s">
        <v>599</v>
      </c>
      <c r="D250" s="28">
        <v>3542300</v>
      </c>
      <c r="E250" s="70" t="s">
        <v>44</v>
      </c>
      <c r="F250" s="71">
        <f t="shared" si="3"/>
        <v>3542300</v>
      </c>
    </row>
    <row r="251" spans="1:6" ht="33.75" x14ac:dyDescent="0.2">
      <c r="A251" s="57" t="s">
        <v>487</v>
      </c>
      <c r="B251" s="58" t="s">
        <v>245</v>
      </c>
      <c r="C251" s="59" t="s">
        <v>600</v>
      </c>
      <c r="D251" s="60">
        <v>28638600</v>
      </c>
      <c r="E251" s="61" t="s">
        <v>44</v>
      </c>
      <c r="F251" s="62">
        <f t="shared" si="3"/>
        <v>28638600</v>
      </c>
    </row>
    <row r="252" spans="1:6" ht="22.5" x14ac:dyDescent="0.2">
      <c r="A252" s="57" t="s">
        <v>601</v>
      </c>
      <c r="B252" s="58" t="s">
        <v>245</v>
      </c>
      <c r="C252" s="59" t="s">
        <v>602</v>
      </c>
      <c r="D252" s="60">
        <v>11477700</v>
      </c>
      <c r="E252" s="61" t="s">
        <v>44</v>
      </c>
      <c r="F252" s="62">
        <f t="shared" si="3"/>
        <v>11477700</v>
      </c>
    </row>
    <row r="253" spans="1:6" ht="22.5" x14ac:dyDescent="0.2">
      <c r="A253" s="57" t="s">
        <v>603</v>
      </c>
      <c r="B253" s="58" t="s">
        <v>245</v>
      </c>
      <c r="C253" s="59" t="s">
        <v>604</v>
      </c>
      <c r="D253" s="60">
        <v>11477700</v>
      </c>
      <c r="E253" s="61" t="s">
        <v>44</v>
      </c>
      <c r="F253" s="62">
        <f t="shared" si="3"/>
        <v>11477700</v>
      </c>
    </row>
    <row r="254" spans="1:6" ht="22.5" x14ac:dyDescent="0.2">
      <c r="A254" s="57" t="s">
        <v>605</v>
      </c>
      <c r="B254" s="58" t="s">
        <v>245</v>
      </c>
      <c r="C254" s="59" t="s">
        <v>606</v>
      </c>
      <c r="D254" s="60">
        <v>11477700</v>
      </c>
      <c r="E254" s="61" t="s">
        <v>44</v>
      </c>
      <c r="F254" s="62">
        <f t="shared" si="3"/>
        <v>11477700</v>
      </c>
    </row>
    <row r="255" spans="1:6" ht="22.5" x14ac:dyDescent="0.2">
      <c r="A255" s="25" t="s">
        <v>267</v>
      </c>
      <c r="B255" s="69" t="s">
        <v>245</v>
      </c>
      <c r="C255" s="27" t="s">
        <v>607</v>
      </c>
      <c r="D255" s="28">
        <v>11477700</v>
      </c>
      <c r="E255" s="70" t="s">
        <v>44</v>
      </c>
      <c r="F255" s="71">
        <f t="shared" si="3"/>
        <v>11477700</v>
      </c>
    </row>
    <row r="256" spans="1:6" x14ac:dyDescent="0.2">
      <c r="A256" s="25" t="s">
        <v>269</v>
      </c>
      <c r="B256" s="69" t="s">
        <v>245</v>
      </c>
      <c r="C256" s="27" t="s">
        <v>608</v>
      </c>
      <c r="D256" s="28">
        <v>11477700</v>
      </c>
      <c r="E256" s="70" t="s">
        <v>44</v>
      </c>
      <c r="F256" s="71">
        <f t="shared" si="3"/>
        <v>11477700</v>
      </c>
    </row>
    <row r="257" spans="1:6" x14ac:dyDescent="0.2">
      <c r="A257" s="57" t="s">
        <v>609</v>
      </c>
      <c r="B257" s="58" t="s">
        <v>245</v>
      </c>
      <c r="C257" s="59" t="s">
        <v>610</v>
      </c>
      <c r="D257" s="60">
        <v>17160900</v>
      </c>
      <c r="E257" s="61" t="s">
        <v>44</v>
      </c>
      <c r="F257" s="62">
        <f t="shared" si="3"/>
        <v>17160900</v>
      </c>
    </row>
    <row r="258" spans="1:6" x14ac:dyDescent="0.2">
      <c r="A258" s="57" t="s">
        <v>611</v>
      </c>
      <c r="B258" s="58" t="s">
        <v>245</v>
      </c>
      <c r="C258" s="59" t="s">
        <v>612</v>
      </c>
      <c r="D258" s="60">
        <v>17160900</v>
      </c>
      <c r="E258" s="61" t="s">
        <v>44</v>
      </c>
      <c r="F258" s="62">
        <f t="shared" si="3"/>
        <v>17160900</v>
      </c>
    </row>
    <row r="259" spans="1:6" ht="22.5" x14ac:dyDescent="0.2">
      <c r="A259" s="57" t="s">
        <v>613</v>
      </c>
      <c r="B259" s="58" t="s">
        <v>245</v>
      </c>
      <c r="C259" s="59" t="s">
        <v>614</v>
      </c>
      <c r="D259" s="60">
        <v>17160900</v>
      </c>
      <c r="E259" s="61" t="s">
        <v>44</v>
      </c>
      <c r="F259" s="62">
        <f t="shared" si="3"/>
        <v>17160900</v>
      </c>
    </row>
    <row r="260" spans="1:6" x14ac:dyDescent="0.2">
      <c r="A260" s="25" t="s">
        <v>545</v>
      </c>
      <c r="B260" s="69" t="s">
        <v>245</v>
      </c>
      <c r="C260" s="27" t="s">
        <v>615</v>
      </c>
      <c r="D260" s="28">
        <v>17160900</v>
      </c>
      <c r="E260" s="70" t="s">
        <v>44</v>
      </c>
      <c r="F260" s="71">
        <f t="shared" si="3"/>
        <v>17160900</v>
      </c>
    </row>
    <row r="261" spans="1:6" ht="33.75" x14ac:dyDescent="0.2">
      <c r="A261" s="25" t="s">
        <v>547</v>
      </c>
      <c r="B261" s="69" t="s">
        <v>245</v>
      </c>
      <c r="C261" s="27" t="s">
        <v>616</v>
      </c>
      <c r="D261" s="28">
        <v>17160900</v>
      </c>
      <c r="E261" s="70" t="s">
        <v>44</v>
      </c>
      <c r="F261" s="71">
        <f t="shared" si="3"/>
        <v>17160900</v>
      </c>
    </row>
    <row r="262" spans="1:6" x14ac:dyDescent="0.2">
      <c r="A262" s="57" t="s">
        <v>286</v>
      </c>
      <c r="B262" s="58" t="s">
        <v>245</v>
      </c>
      <c r="C262" s="59" t="s">
        <v>617</v>
      </c>
      <c r="D262" s="60">
        <v>39828100</v>
      </c>
      <c r="E262" s="61">
        <v>3653883.46</v>
      </c>
      <c r="F262" s="62">
        <f t="shared" si="3"/>
        <v>36174216.539999999</v>
      </c>
    </row>
    <row r="263" spans="1:6" x14ac:dyDescent="0.2">
      <c r="A263" s="57" t="s">
        <v>255</v>
      </c>
      <c r="B263" s="58" t="s">
        <v>245</v>
      </c>
      <c r="C263" s="59" t="s">
        <v>618</v>
      </c>
      <c r="D263" s="60">
        <v>39828100</v>
      </c>
      <c r="E263" s="61">
        <v>3653883.46</v>
      </c>
      <c r="F263" s="62">
        <f t="shared" si="3"/>
        <v>36174216.539999999</v>
      </c>
    </row>
    <row r="264" spans="1:6" x14ac:dyDescent="0.2">
      <c r="A264" s="57" t="s">
        <v>255</v>
      </c>
      <c r="B264" s="58" t="s">
        <v>245</v>
      </c>
      <c r="C264" s="59" t="s">
        <v>619</v>
      </c>
      <c r="D264" s="60">
        <v>39828100</v>
      </c>
      <c r="E264" s="61">
        <v>3653883.46</v>
      </c>
      <c r="F264" s="62">
        <f t="shared" si="3"/>
        <v>36174216.539999999</v>
      </c>
    </row>
    <row r="265" spans="1:6" ht="22.5" x14ac:dyDescent="0.2">
      <c r="A265" s="57" t="s">
        <v>332</v>
      </c>
      <c r="B265" s="58" t="s">
        <v>245</v>
      </c>
      <c r="C265" s="59" t="s">
        <v>620</v>
      </c>
      <c r="D265" s="60">
        <v>16503600</v>
      </c>
      <c r="E265" s="61">
        <v>3174051.1</v>
      </c>
      <c r="F265" s="62">
        <f t="shared" si="3"/>
        <v>13329548.9</v>
      </c>
    </row>
    <row r="266" spans="1:6" x14ac:dyDescent="0.2">
      <c r="A266" s="25" t="s">
        <v>368</v>
      </c>
      <c r="B266" s="69" t="s">
        <v>245</v>
      </c>
      <c r="C266" s="27" t="s">
        <v>621</v>
      </c>
      <c r="D266" s="28">
        <v>16503600</v>
      </c>
      <c r="E266" s="70">
        <v>3174051.1</v>
      </c>
      <c r="F266" s="71">
        <f t="shared" si="3"/>
        <v>13329548.9</v>
      </c>
    </row>
    <row r="267" spans="1:6" ht="45" x14ac:dyDescent="0.2">
      <c r="A267" s="25" t="s">
        <v>438</v>
      </c>
      <c r="B267" s="69" t="s">
        <v>245</v>
      </c>
      <c r="C267" s="27" t="s">
        <v>622</v>
      </c>
      <c r="D267" s="28">
        <v>16503600</v>
      </c>
      <c r="E267" s="70">
        <v>3174051.1</v>
      </c>
      <c r="F267" s="71">
        <f t="shared" si="3"/>
        <v>13329548.9</v>
      </c>
    </row>
    <row r="268" spans="1:6" ht="22.5" x14ac:dyDescent="0.2">
      <c r="A268" s="57" t="s">
        <v>623</v>
      </c>
      <c r="B268" s="58" t="s">
        <v>245</v>
      </c>
      <c r="C268" s="59" t="s">
        <v>624</v>
      </c>
      <c r="D268" s="60">
        <v>1717500</v>
      </c>
      <c r="E268" s="61">
        <v>49178.85</v>
      </c>
      <c r="F268" s="62">
        <f t="shared" si="3"/>
        <v>1668321.15</v>
      </c>
    </row>
    <row r="269" spans="1:6" ht="22.5" x14ac:dyDescent="0.2">
      <c r="A269" s="25" t="s">
        <v>267</v>
      </c>
      <c r="B269" s="69" t="s">
        <v>245</v>
      </c>
      <c r="C269" s="27" t="s">
        <v>625</v>
      </c>
      <c r="D269" s="28">
        <v>1717500</v>
      </c>
      <c r="E269" s="70">
        <v>49178.85</v>
      </c>
      <c r="F269" s="71">
        <f t="shared" si="3"/>
        <v>1668321.15</v>
      </c>
    </row>
    <row r="270" spans="1:6" x14ac:dyDescent="0.2">
      <c r="A270" s="25" t="s">
        <v>269</v>
      </c>
      <c r="B270" s="69" t="s">
        <v>245</v>
      </c>
      <c r="C270" s="27" t="s">
        <v>626</v>
      </c>
      <c r="D270" s="28">
        <v>1717500</v>
      </c>
      <c r="E270" s="70">
        <v>49178.85</v>
      </c>
      <c r="F270" s="71">
        <f t="shared" ref="F270:F333" si="4">IF(OR(D270="-",IF(E270="-",0,E270)&gt;=IF(D270="-",0,D270)),"-",IF(D270="-",0,D270)-IF(E270="-",0,E270))</f>
        <v>1668321.15</v>
      </c>
    </row>
    <row r="271" spans="1:6" ht="22.5" x14ac:dyDescent="0.2">
      <c r="A271" s="57" t="s">
        <v>627</v>
      </c>
      <c r="B271" s="58" t="s">
        <v>245</v>
      </c>
      <c r="C271" s="59" t="s">
        <v>628</v>
      </c>
      <c r="D271" s="60">
        <v>3066000</v>
      </c>
      <c r="E271" s="61">
        <v>200000</v>
      </c>
      <c r="F271" s="62">
        <f t="shared" si="4"/>
        <v>2866000</v>
      </c>
    </row>
    <row r="272" spans="1:6" ht="22.5" x14ac:dyDescent="0.2">
      <c r="A272" s="25" t="s">
        <v>267</v>
      </c>
      <c r="B272" s="69" t="s">
        <v>245</v>
      </c>
      <c r="C272" s="27" t="s">
        <v>629</v>
      </c>
      <c r="D272" s="28">
        <v>3066000</v>
      </c>
      <c r="E272" s="70">
        <v>200000</v>
      </c>
      <c r="F272" s="71">
        <f t="shared" si="4"/>
        <v>2866000</v>
      </c>
    </row>
    <row r="273" spans="1:6" x14ac:dyDescent="0.2">
      <c r="A273" s="25" t="s">
        <v>269</v>
      </c>
      <c r="B273" s="69" t="s">
        <v>245</v>
      </c>
      <c r="C273" s="27" t="s">
        <v>630</v>
      </c>
      <c r="D273" s="28">
        <v>3066000</v>
      </c>
      <c r="E273" s="70">
        <v>200000</v>
      </c>
      <c r="F273" s="71">
        <f t="shared" si="4"/>
        <v>2866000</v>
      </c>
    </row>
    <row r="274" spans="1:6" ht="22.5" x14ac:dyDescent="0.2">
      <c r="A274" s="57" t="s">
        <v>444</v>
      </c>
      <c r="B274" s="58" t="s">
        <v>245</v>
      </c>
      <c r="C274" s="59" t="s">
        <v>631</v>
      </c>
      <c r="D274" s="60">
        <v>100000</v>
      </c>
      <c r="E274" s="61" t="s">
        <v>44</v>
      </c>
      <c r="F274" s="62">
        <f t="shared" si="4"/>
        <v>100000</v>
      </c>
    </row>
    <row r="275" spans="1:6" ht="22.5" x14ac:dyDescent="0.2">
      <c r="A275" s="25" t="s">
        <v>267</v>
      </c>
      <c r="B275" s="69" t="s">
        <v>245</v>
      </c>
      <c r="C275" s="27" t="s">
        <v>632</v>
      </c>
      <c r="D275" s="28">
        <v>100000</v>
      </c>
      <c r="E275" s="70" t="s">
        <v>44</v>
      </c>
      <c r="F275" s="71">
        <f t="shared" si="4"/>
        <v>100000</v>
      </c>
    </row>
    <row r="276" spans="1:6" x14ac:dyDescent="0.2">
      <c r="A276" s="25" t="s">
        <v>269</v>
      </c>
      <c r="B276" s="69" t="s">
        <v>245</v>
      </c>
      <c r="C276" s="27" t="s">
        <v>633</v>
      </c>
      <c r="D276" s="28">
        <v>100000</v>
      </c>
      <c r="E276" s="70" t="s">
        <v>44</v>
      </c>
      <c r="F276" s="71">
        <f t="shared" si="4"/>
        <v>100000</v>
      </c>
    </row>
    <row r="277" spans="1:6" ht="22.5" x14ac:dyDescent="0.2">
      <c r="A277" s="57" t="s">
        <v>492</v>
      </c>
      <c r="B277" s="58" t="s">
        <v>245</v>
      </c>
      <c r="C277" s="59" t="s">
        <v>634</v>
      </c>
      <c r="D277" s="60">
        <v>18441000</v>
      </c>
      <c r="E277" s="61">
        <v>230653.51</v>
      </c>
      <c r="F277" s="62">
        <f t="shared" si="4"/>
        <v>18210346.489999998</v>
      </c>
    </row>
    <row r="278" spans="1:6" x14ac:dyDescent="0.2">
      <c r="A278" s="25" t="s">
        <v>545</v>
      </c>
      <c r="B278" s="69" t="s">
        <v>245</v>
      </c>
      <c r="C278" s="27" t="s">
        <v>635</v>
      </c>
      <c r="D278" s="28">
        <v>18441000</v>
      </c>
      <c r="E278" s="70">
        <v>230653.51</v>
      </c>
      <c r="F278" s="71">
        <f t="shared" si="4"/>
        <v>18210346.489999998</v>
      </c>
    </row>
    <row r="279" spans="1:6" ht="33.75" x14ac:dyDescent="0.2">
      <c r="A279" s="25" t="s">
        <v>547</v>
      </c>
      <c r="B279" s="69" t="s">
        <v>245</v>
      </c>
      <c r="C279" s="27" t="s">
        <v>636</v>
      </c>
      <c r="D279" s="28">
        <v>18441000</v>
      </c>
      <c r="E279" s="70">
        <v>230653.51</v>
      </c>
      <c r="F279" s="71">
        <f t="shared" si="4"/>
        <v>18210346.489999998</v>
      </c>
    </row>
    <row r="280" spans="1:6" ht="22.5" x14ac:dyDescent="0.2">
      <c r="A280" s="57" t="s">
        <v>637</v>
      </c>
      <c r="B280" s="58" t="s">
        <v>245</v>
      </c>
      <c r="C280" s="59" t="s">
        <v>638</v>
      </c>
      <c r="D280" s="60">
        <v>5200000</v>
      </c>
      <c r="E280" s="61">
        <v>3270061.96</v>
      </c>
      <c r="F280" s="62">
        <f t="shared" si="4"/>
        <v>1929938.04</v>
      </c>
    </row>
    <row r="281" spans="1:6" x14ac:dyDescent="0.2">
      <c r="A281" s="57" t="s">
        <v>286</v>
      </c>
      <c r="B281" s="58" t="s">
        <v>245</v>
      </c>
      <c r="C281" s="59" t="s">
        <v>639</v>
      </c>
      <c r="D281" s="60">
        <v>5200000</v>
      </c>
      <c r="E281" s="61">
        <v>3270061.96</v>
      </c>
      <c r="F281" s="62">
        <f t="shared" si="4"/>
        <v>1929938.04</v>
      </c>
    </row>
    <row r="282" spans="1:6" x14ac:dyDescent="0.2">
      <c r="A282" s="57" t="s">
        <v>255</v>
      </c>
      <c r="B282" s="58" t="s">
        <v>245</v>
      </c>
      <c r="C282" s="59" t="s">
        <v>640</v>
      </c>
      <c r="D282" s="60">
        <v>5200000</v>
      </c>
      <c r="E282" s="61">
        <v>3270061.96</v>
      </c>
      <c r="F282" s="62">
        <f t="shared" si="4"/>
        <v>1929938.04</v>
      </c>
    </row>
    <row r="283" spans="1:6" x14ac:dyDescent="0.2">
      <c r="A283" s="57" t="s">
        <v>255</v>
      </c>
      <c r="B283" s="58" t="s">
        <v>245</v>
      </c>
      <c r="C283" s="59" t="s">
        <v>641</v>
      </c>
      <c r="D283" s="60">
        <v>5200000</v>
      </c>
      <c r="E283" s="61">
        <v>3270061.96</v>
      </c>
      <c r="F283" s="62">
        <f t="shared" si="4"/>
        <v>1929938.04</v>
      </c>
    </row>
    <row r="284" spans="1:6" ht="22.5" x14ac:dyDescent="0.2">
      <c r="A284" s="57" t="s">
        <v>332</v>
      </c>
      <c r="B284" s="58" t="s">
        <v>245</v>
      </c>
      <c r="C284" s="59" t="s">
        <v>642</v>
      </c>
      <c r="D284" s="60">
        <v>5200000</v>
      </c>
      <c r="E284" s="61">
        <v>3270061.96</v>
      </c>
      <c r="F284" s="62">
        <f t="shared" si="4"/>
        <v>1929938.04</v>
      </c>
    </row>
    <row r="285" spans="1:6" x14ac:dyDescent="0.2">
      <c r="A285" s="25" t="s">
        <v>368</v>
      </c>
      <c r="B285" s="69" t="s">
        <v>245</v>
      </c>
      <c r="C285" s="27" t="s">
        <v>643</v>
      </c>
      <c r="D285" s="28">
        <v>5200000</v>
      </c>
      <c r="E285" s="70">
        <v>3270061.96</v>
      </c>
      <c r="F285" s="71">
        <f t="shared" si="4"/>
        <v>1929938.04</v>
      </c>
    </row>
    <row r="286" spans="1:6" ht="45" x14ac:dyDescent="0.2">
      <c r="A286" s="25" t="s">
        <v>438</v>
      </c>
      <c r="B286" s="69" t="s">
        <v>245</v>
      </c>
      <c r="C286" s="27" t="s">
        <v>644</v>
      </c>
      <c r="D286" s="28">
        <v>5200000</v>
      </c>
      <c r="E286" s="70">
        <v>3270061.96</v>
      </c>
      <c r="F286" s="71">
        <f t="shared" si="4"/>
        <v>1929938.04</v>
      </c>
    </row>
    <row r="287" spans="1:6" x14ac:dyDescent="0.2">
      <c r="A287" s="57" t="s">
        <v>645</v>
      </c>
      <c r="B287" s="58" t="s">
        <v>245</v>
      </c>
      <c r="C287" s="59" t="s">
        <v>646</v>
      </c>
      <c r="D287" s="60">
        <v>4126485.26</v>
      </c>
      <c r="E287" s="61">
        <v>696168.02</v>
      </c>
      <c r="F287" s="62">
        <f t="shared" si="4"/>
        <v>3430317.2399999998</v>
      </c>
    </row>
    <row r="288" spans="1:6" x14ac:dyDescent="0.2">
      <c r="A288" s="57" t="s">
        <v>647</v>
      </c>
      <c r="B288" s="58" t="s">
        <v>245</v>
      </c>
      <c r="C288" s="59" t="s">
        <v>648</v>
      </c>
      <c r="D288" s="60">
        <v>4126485.26</v>
      </c>
      <c r="E288" s="61">
        <v>696168.02</v>
      </c>
      <c r="F288" s="62">
        <f t="shared" si="4"/>
        <v>3430317.2399999998</v>
      </c>
    </row>
    <row r="289" spans="1:6" ht="22.5" x14ac:dyDescent="0.2">
      <c r="A289" s="57" t="s">
        <v>649</v>
      </c>
      <c r="B289" s="58" t="s">
        <v>245</v>
      </c>
      <c r="C289" s="59" t="s">
        <v>650</v>
      </c>
      <c r="D289" s="60">
        <v>4126485.26</v>
      </c>
      <c r="E289" s="61">
        <v>696168.02</v>
      </c>
      <c r="F289" s="62">
        <f t="shared" si="4"/>
        <v>3430317.2399999998</v>
      </c>
    </row>
    <row r="290" spans="1:6" x14ac:dyDescent="0.2">
      <c r="A290" s="57" t="s">
        <v>299</v>
      </c>
      <c r="B290" s="58" t="s">
        <v>245</v>
      </c>
      <c r="C290" s="59" t="s">
        <v>651</v>
      </c>
      <c r="D290" s="60">
        <v>4126485.26</v>
      </c>
      <c r="E290" s="61">
        <v>696168.02</v>
      </c>
      <c r="F290" s="62">
        <f t="shared" si="4"/>
        <v>3430317.2399999998</v>
      </c>
    </row>
    <row r="291" spans="1:6" ht="33.75" x14ac:dyDescent="0.2">
      <c r="A291" s="57" t="s">
        <v>652</v>
      </c>
      <c r="B291" s="58" t="s">
        <v>245</v>
      </c>
      <c r="C291" s="59" t="s">
        <v>653</v>
      </c>
      <c r="D291" s="60">
        <v>3846485.26</v>
      </c>
      <c r="E291" s="61">
        <v>688168.02</v>
      </c>
      <c r="F291" s="62">
        <f t="shared" si="4"/>
        <v>3158317.2399999998</v>
      </c>
    </row>
    <row r="292" spans="1:6" ht="22.5" x14ac:dyDescent="0.2">
      <c r="A292" s="57" t="s">
        <v>332</v>
      </c>
      <c r="B292" s="58" t="s">
        <v>245</v>
      </c>
      <c r="C292" s="59" t="s">
        <v>654</v>
      </c>
      <c r="D292" s="60">
        <v>2796400</v>
      </c>
      <c r="E292" s="61">
        <v>508768.02</v>
      </c>
      <c r="F292" s="62">
        <f t="shared" si="4"/>
        <v>2287631.98</v>
      </c>
    </row>
    <row r="293" spans="1:6" x14ac:dyDescent="0.2">
      <c r="A293" s="25" t="s">
        <v>368</v>
      </c>
      <c r="B293" s="69" t="s">
        <v>245</v>
      </c>
      <c r="C293" s="27" t="s">
        <v>655</v>
      </c>
      <c r="D293" s="28">
        <v>2796400</v>
      </c>
      <c r="E293" s="70">
        <v>508768.02</v>
      </c>
      <c r="F293" s="71">
        <f t="shared" si="4"/>
        <v>2287631.98</v>
      </c>
    </row>
    <row r="294" spans="1:6" ht="45" x14ac:dyDescent="0.2">
      <c r="A294" s="25" t="s">
        <v>438</v>
      </c>
      <c r="B294" s="69" t="s">
        <v>245</v>
      </c>
      <c r="C294" s="27" t="s">
        <v>656</v>
      </c>
      <c r="D294" s="28">
        <v>2796400</v>
      </c>
      <c r="E294" s="70">
        <v>508768.02</v>
      </c>
      <c r="F294" s="71">
        <f t="shared" si="4"/>
        <v>2287631.98</v>
      </c>
    </row>
    <row r="295" spans="1:6" ht="33.75" x14ac:dyDescent="0.2">
      <c r="A295" s="57" t="s">
        <v>657</v>
      </c>
      <c r="B295" s="58" t="s">
        <v>245</v>
      </c>
      <c r="C295" s="59" t="s">
        <v>658</v>
      </c>
      <c r="D295" s="60">
        <v>450000</v>
      </c>
      <c r="E295" s="61">
        <v>168400</v>
      </c>
      <c r="F295" s="62">
        <f t="shared" si="4"/>
        <v>281600</v>
      </c>
    </row>
    <row r="296" spans="1:6" x14ac:dyDescent="0.2">
      <c r="A296" s="25" t="s">
        <v>368</v>
      </c>
      <c r="B296" s="69" t="s">
        <v>245</v>
      </c>
      <c r="C296" s="27" t="s">
        <v>659</v>
      </c>
      <c r="D296" s="28">
        <v>450000</v>
      </c>
      <c r="E296" s="70">
        <v>168400</v>
      </c>
      <c r="F296" s="71">
        <f t="shared" si="4"/>
        <v>281600</v>
      </c>
    </row>
    <row r="297" spans="1:6" x14ac:dyDescent="0.2">
      <c r="A297" s="25" t="s">
        <v>370</v>
      </c>
      <c r="B297" s="69" t="s">
        <v>245</v>
      </c>
      <c r="C297" s="27" t="s">
        <v>660</v>
      </c>
      <c r="D297" s="28">
        <v>450000</v>
      </c>
      <c r="E297" s="70">
        <v>168400</v>
      </c>
      <c r="F297" s="71">
        <f t="shared" si="4"/>
        <v>281600</v>
      </c>
    </row>
    <row r="298" spans="1:6" ht="22.5" x14ac:dyDescent="0.2">
      <c r="A298" s="57" t="s">
        <v>661</v>
      </c>
      <c r="B298" s="58" t="s">
        <v>245</v>
      </c>
      <c r="C298" s="59" t="s">
        <v>662</v>
      </c>
      <c r="D298" s="60">
        <v>140000</v>
      </c>
      <c r="E298" s="61" t="s">
        <v>44</v>
      </c>
      <c r="F298" s="62">
        <f t="shared" si="4"/>
        <v>140000</v>
      </c>
    </row>
    <row r="299" spans="1:6" x14ac:dyDescent="0.2">
      <c r="A299" s="25" t="s">
        <v>368</v>
      </c>
      <c r="B299" s="69" t="s">
        <v>245</v>
      </c>
      <c r="C299" s="27" t="s">
        <v>663</v>
      </c>
      <c r="D299" s="28">
        <v>140000</v>
      </c>
      <c r="E299" s="70" t="s">
        <v>44</v>
      </c>
      <c r="F299" s="71">
        <f t="shared" si="4"/>
        <v>140000</v>
      </c>
    </row>
    <row r="300" spans="1:6" x14ac:dyDescent="0.2">
      <c r="A300" s="25" t="s">
        <v>370</v>
      </c>
      <c r="B300" s="69" t="s">
        <v>245</v>
      </c>
      <c r="C300" s="27" t="s">
        <v>664</v>
      </c>
      <c r="D300" s="28">
        <v>140000</v>
      </c>
      <c r="E300" s="70" t="s">
        <v>44</v>
      </c>
      <c r="F300" s="71">
        <f t="shared" si="4"/>
        <v>140000</v>
      </c>
    </row>
    <row r="301" spans="1:6" ht="33.75" x14ac:dyDescent="0.2">
      <c r="A301" s="57" t="s">
        <v>665</v>
      </c>
      <c r="B301" s="58" t="s">
        <v>245</v>
      </c>
      <c r="C301" s="59" t="s">
        <v>666</v>
      </c>
      <c r="D301" s="60">
        <v>150000</v>
      </c>
      <c r="E301" s="61">
        <v>11000</v>
      </c>
      <c r="F301" s="62">
        <f t="shared" si="4"/>
        <v>139000</v>
      </c>
    </row>
    <row r="302" spans="1:6" x14ac:dyDescent="0.2">
      <c r="A302" s="25" t="s">
        <v>368</v>
      </c>
      <c r="B302" s="69" t="s">
        <v>245</v>
      </c>
      <c r="C302" s="27" t="s">
        <v>667</v>
      </c>
      <c r="D302" s="28">
        <v>150000</v>
      </c>
      <c r="E302" s="70">
        <v>11000</v>
      </c>
      <c r="F302" s="71">
        <f t="shared" si="4"/>
        <v>139000</v>
      </c>
    </row>
    <row r="303" spans="1:6" x14ac:dyDescent="0.2">
      <c r="A303" s="25" t="s">
        <v>370</v>
      </c>
      <c r="B303" s="69" t="s">
        <v>245</v>
      </c>
      <c r="C303" s="27" t="s">
        <v>668</v>
      </c>
      <c r="D303" s="28">
        <v>150000</v>
      </c>
      <c r="E303" s="70">
        <v>11000</v>
      </c>
      <c r="F303" s="71">
        <f t="shared" si="4"/>
        <v>139000</v>
      </c>
    </row>
    <row r="304" spans="1:6" ht="56.25" x14ac:dyDescent="0.2">
      <c r="A304" s="57" t="s">
        <v>669</v>
      </c>
      <c r="B304" s="58" t="s">
        <v>245</v>
      </c>
      <c r="C304" s="59" t="s">
        <v>670</v>
      </c>
      <c r="D304" s="60">
        <v>310085.26</v>
      </c>
      <c r="E304" s="61" t="s">
        <v>44</v>
      </c>
      <c r="F304" s="62">
        <f t="shared" si="4"/>
        <v>310085.26</v>
      </c>
    </row>
    <row r="305" spans="1:6" x14ac:dyDescent="0.2">
      <c r="A305" s="25" t="s">
        <v>368</v>
      </c>
      <c r="B305" s="69" t="s">
        <v>245</v>
      </c>
      <c r="C305" s="27" t="s">
        <v>671</v>
      </c>
      <c r="D305" s="28">
        <v>310085.26</v>
      </c>
      <c r="E305" s="70" t="s">
        <v>44</v>
      </c>
      <c r="F305" s="71">
        <f t="shared" si="4"/>
        <v>310085.26</v>
      </c>
    </row>
    <row r="306" spans="1:6" x14ac:dyDescent="0.2">
      <c r="A306" s="25" t="s">
        <v>370</v>
      </c>
      <c r="B306" s="69" t="s">
        <v>245</v>
      </c>
      <c r="C306" s="27" t="s">
        <v>672</v>
      </c>
      <c r="D306" s="28">
        <v>310085.26</v>
      </c>
      <c r="E306" s="70" t="s">
        <v>44</v>
      </c>
      <c r="F306" s="71">
        <f t="shared" si="4"/>
        <v>310085.26</v>
      </c>
    </row>
    <row r="307" spans="1:6" ht="22.5" x14ac:dyDescent="0.2">
      <c r="A307" s="57" t="s">
        <v>673</v>
      </c>
      <c r="B307" s="58" t="s">
        <v>245</v>
      </c>
      <c r="C307" s="59" t="s">
        <v>674</v>
      </c>
      <c r="D307" s="60">
        <v>220000</v>
      </c>
      <c r="E307" s="61" t="s">
        <v>44</v>
      </c>
      <c r="F307" s="62">
        <f t="shared" si="4"/>
        <v>220000</v>
      </c>
    </row>
    <row r="308" spans="1:6" ht="22.5" x14ac:dyDescent="0.2">
      <c r="A308" s="57" t="s">
        <v>675</v>
      </c>
      <c r="B308" s="58" t="s">
        <v>245</v>
      </c>
      <c r="C308" s="59" t="s">
        <v>676</v>
      </c>
      <c r="D308" s="60">
        <v>220000</v>
      </c>
      <c r="E308" s="61" t="s">
        <v>44</v>
      </c>
      <c r="F308" s="62">
        <f t="shared" si="4"/>
        <v>220000</v>
      </c>
    </row>
    <row r="309" spans="1:6" x14ac:dyDescent="0.2">
      <c r="A309" s="25" t="s">
        <v>368</v>
      </c>
      <c r="B309" s="69" t="s">
        <v>245</v>
      </c>
      <c r="C309" s="27" t="s">
        <v>677</v>
      </c>
      <c r="D309" s="28">
        <v>220000</v>
      </c>
      <c r="E309" s="70" t="s">
        <v>44</v>
      </c>
      <c r="F309" s="71">
        <f t="shared" si="4"/>
        <v>220000</v>
      </c>
    </row>
    <row r="310" spans="1:6" x14ac:dyDescent="0.2">
      <c r="A310" s="25" t="s">
        <v>370</v>
      </c>
      <c r="B310" s="69" t="s">
        <v>245</v>
      </c>
      <c r="C310" s="27" t="s">
        <v>678</v>
      </c>
      <c r="D310" s="28">
        <v>220000</v>
      </c>
      <c r="E310" s="70" t="s">
        <v>44</v>
      </c>
      <c r="F310" s="71">
        <f t="shared" si="4"/>
        <v>220000</v>
      </c>
    </row>
    <row r="311" spans="1:6" ht="33.75" x14ac:dyDescent="0.2">
      <c r="A311" s="57" t="s">
        <v>679</v>
      </c>
      <c r="B311" s="58" t="s">
        <v>245</v>
      </c>
      <c r="C311" s="59" t="s">
        <v>680</v>
      </c>
      <c r="D311" s="60">
        <v>60000</v>
      </c>
      <c r="E311" s="61">
        <v>8000</v>
      </c>
      <c r="F311" s="62">
        <f t="shared" si="4"/>
        <v>52000</v>
      </c>
    </row>
    <row r="312" spans="1:6" ht="33.75" x14ac:dyDescent="0.2">
      <c r="A312" s="57" t="s">
        <v>681</v>
      </c>
      <c r="B312" s="58" t="s">
        <v>245</v>
      </c>
      <c r="C312" s="59" t="s">
        <v>682</v>
      </c>
      <c r="D312" s="60">
        <v>60000</v>
      </c>
      <c r="E312" s="61">
        <v>8000</v>
      </c>
      <c r="F312" s="62">
        <f t="shared" si="4"/>
        <v>52000</v>
      </c>
    </row>
    <row r="313" spans="1:6" x14ac:dyDescent="0.2">
      <c r="A313" s="25" t="s">
        <v>368</v>
      </c>
      <c r="B313" s="69" t="s">
        <v>245</v>
      </c>
      <c r="C313" s="27" t="s">
        <v>683</v>
      </c>
      <c r="D313" s="28">
        <v>60000</v>
      </c>
      <c r="E313" s="70">
        <v>8000</v>
      </c>
      <c r="F313" s="71">
        <f t="shared" si="4"/>
        <v>52000</v>
      </c>
    </row>
    <row r="314" spans="1:6" x14ac:dyDescent="0.2">
      <c r="A314" s="25" t="s">
        <v>370</v>
      </c>
      <c r="B314" s="69" t="s">
        <v>245</v>
      </c>
      <c r="C314" s="27" t="s">
        <v>684</v>
      </c>
      <c r="D314" s="28">
        <v>60000</v>
      </c>
      <c r="E314" s="70">
        <v>8000</v>
      </c>
      <c r="F314" s="71">
        <f t="shared" si="4"/>
        <v>52000</v>
      </c>
    </row>
    <row r="315" spans="1:6" x14ac:dyDescent="0.2">
      <c r="A315" s="57" t="s">
        <v>685</v>
      </c>
      <c r="B315" s="58" t="s">
        <v>245</v>
      </c>
      <c r="C315" s="59" t="s">
        <v>686</v>
      </c>
      <c r="D315" s="60">
        <v>73737163.159999996</v>
      </c>
      <c r="E315" s="61">
        <v>15329809.6</v>
      </c>
      <c r="F315" s="62">
        <f t="shared" si="4"/>
        <v>58407353.559999995</v>
      </c>
    </row>
    <row r="316" spans="1:6" x14ac:dyDescent="0.2">
      <c r="A316" s="57" t="s">
        <v>687</v>
      </c>
      <c r="B316" s="58" t="s">
        <v>245</v>
      </c>
      <c r="C316" s="59" t="s">
        <v>688</v>
      </c>
      <c r="D316" s="60">
        <v>73737163.159999996</v>
      </c>
      <c r="E316" s="61">
        <v>15329809.6</v>
      </c>
      <c r="F316" s="62">
        <f t="shared" si="4"/>
        <v>58407353.559999995</v>
      </c>
    </row>
    <row r="317" spans="1:6" ht="22.5" x14ac:dyDescent="0.2">
      <c r="A317" s="57" t="s">
        <v>297</v>
      </c>
      <c r="B317" s="58" t="s">
        <v>245</v>
      </c>
      <c r="C317" s="59" t="s">
        <v>689</v>
      </c>
      <c r="D317" s="60">
        <v>73737163.159999996</v>
      </c>
      <c r="E317" s="61">
        <v>15329809.6</v>
      </c>
      <c r="F317" s="62">
        <f t="shared" si="4"/>
        <v>58407353.559999995</v>
      </c>
    </row>
    <row r="318" spans="1:6" x14ac:dyDescent="0.2">
      <c r="A318" s="57" t="s">
        <v>299</v>
      </c>
      <c r="B318" s="58" t="s">
        <v>245</v>
      </c>
      <c r="C318" s="59" t="s">
        <v>690</v>
      </c>
      <c r="D318" s="60">
        <v>73737163.159999996</v>
      </c>
      <c r="E318" s="61">
        <v>15329809.6</v>
      </c>
      <c r="F318" s="62">
        <f t="shared" si="4"/>
        <v>58407353.559999995</v>
      </c>
    </row>
    <row r="319" spans="1:6" ht="45" x14ac:dyDescent="0.2">
      <c r="A319" s="57" t="s">
        <v>691</v>
      </c>
      <c r="B319" s="58" t="s">
        <v>245</v>
      </c>
      <c r="C319" s="59" t="s">
        <v>692</v>
      </c>
      <c r="D319" s="60">
        <v>2105263.16</v>
      </c>
      <c r="E319" s="61" t="s">
        <v>44</v>
      </c>
      <c r="F319" s="62">
        <f t="shared" si="4"/>
        <v>2105263.16</v>
      </c>
    </row>
    <row r="320" spans="1:6" ht="22.5" x14ac:dyDescent="0.2">
      <c r="A320" s="57" t="s">
        <v>693</v>
      </c>
      <c r="B320" s="58" t="s">
        <v>245</v>
      </c>
      <c r="C320" s="59" t="s">
        <v>694</v>
      </c>
      <c r="D320" s="60">
        <v>2105263.16</v>
      </c>
      <c r="E320" s="61" t="s">
        <v>44</v>
      </c>
      <c r="F320" s="62">
        <f t="shared" si="4"/>
        <v>2105263.16</v>
      </c>
    </row>
    <row r="321" spans="1:6" x14ac:dyDescent="0.2">
      <c r="A321" s="25" t="s">
        <v>368</v>
      </c>
      <c r="B321" s="69" t="s">
        <v>245</v>
      </c>
      <c r="C321" s="27" t="s">
        <v>695</v>
      </c>
      <c r="D321" s="28">
        <v>2105263.16</v>
      </c>
      <c r="E321" s="70" t="s">
        <v>44</v>
      </c>
      <c r="F321" s="71">
        <f t="shared" si="4"/>
        <v>2105263.16</v>
      </c>
    </row>
    <row r="322" spans="1:6" x14ac:dyDescent="0.2">
      <c r="A322" s="25" t="s">
        <v>370</v>
      </c>
      <c r="B322" s="69" t="s">
        <v>245</v>
      </c>
      <c r="C322" s="27" t="s">
        <v>696</v>
      </c>
      <c r="D322" s="28">
        <v>2105263.16</v>
      </c>
      <c r="E322" s="70" t="s">
        <v>44</v>
      </c>
      <c r="F322" s="71">
        <f t="shared" si="4"/>
        <v>2105263.16</v>
      </c>
    </row>
    <row r="323" spans="1:6" ht="33.75" x14ac:dyDescent="0.2">
      <c r="A323" s="57" t="s">
        <v>697</v>
      </c>
      <c r="B323" s="58" t="s">
        <v>245</v>
      </c>
      <c r="C323" s="59" t="s">
        <v>698</v>
      </c>
      <c r="D323" s="60">
        <v>4164700</v>
      </c>
      <c r="E323" s="61">
        <v>483624</v>
      </c>
      <c r="F323" s="62">
        <f t="shared" si="4"/>
        <v>3681076</v>
      </c>
    </row>
    <row r="324" spans="1:6" ht="22.5" x14ac:dyDescent="0.2">
      <c r="A324" s="57" t="s">
        <v>699</v>
      </c>
      <c r="B324" s="58" t="s">
        <v>245</v>
      </c>
      <c r="C324" s="59" t="s">
        <v>700</v>
      </c>
      <c r="D324" s="60">
        <v>800000</v>
      </c>
      <c r="E324" s="61" t="s">
        <v>44</v>
      </c>
      <c r="F324" s="62">
        <f t="shared" si="4"/>
        <v>800000</v>
      </c>
    </row>
    <row r="325" spans="1:6" ht="22.5" x14ac:dyDescent="0.2">
      <c r="A325" s="25" t="s">
        <v>267</v>
      </c>
      <c r="B325" s="69" t="s">
        <v>245</v>
      </c>
      <c r="C325" s="27" t="s">
        <v>701</v>
      </c>
      <c r="D325" s="28">
        <v>300000</v>
      </c>
      <c r="E325" s="70" t="s">
        <v>44</v>
      </c>
      <c r="F325" s="71">
        <f t="shared" si="4"/>
        <v>300000</v>
      </c>
    </row>
    <row r="326" spans="1:6" x14ac:dyDescent="0.2">
      <c r="A326" s="25" t="s">
        <v>269</v>
      </c>
      <c r="B326" s="69" t="s">
        <v>245</v>
      </c>
      <c r="C326" s="27" t="s">
        <v>702</v>
      </c>
      <c r="D326" s="28">
        <v>300000</v>
      </c>
      <c r="E326" s="70" t="s">
        <v>44</v>
      </c>
      <c r="F326" s="71">
        <f t="shared" si="4"/>
        <v>300000</v>
      </c>
    </row>
    <row r="327" spans="1:6" x14ac:dyDescent="0.2">
      <c r="A327" s="25" t="s">
        <v>368</v>
      </c>
      <c r="B327" s="69" t="s">
        <v>245</v>
      </c>
      <c r="C327" s="27" t="s">
        <v>703</v>
      </c>
      <c r="D327" s="28">
        <v>500000</v>
      </c>
      <c r="E327" s="70" t="s">
        <v>44</v>
      </c>
      <c r="F327" s="71">
        <f t="shared" si="4"/>
        <v>500000</v>
      </c>
    </row>
    <row r="328" spans="1:6" x14ac:dyDescent="0.2">
      <c r="A328" s="25" t="s">
        <v>370</v>
      </c>
      <c r="B328" s="69" t="s">
        <v>245</v>
      </c>
      <c r="C328" s="27" t="s">
        <v>704</v>
      </c>
      <c r="D328" s="28">
        <v>500000</v>
      </c>
      <c r="E328" s="70" t="s">
        <v>44</v>
      </c>
      <c r="F328" s="71">
        <f t="shared" si="4"/>
        <v>500000</v>
      </c>
    </row>
    <row r="329" spans="1:6" ht="22.5" x14ac:dyDescent="0.2">
      <c r="A329" s="57" t="s">
        <v>705</v>
      </c>
      <c r="B329" s="58" t="s">
        <v>245</v>
      </c>
      <c r="C329" s="59" t="s">
        <v>706</v>
      </c>
      <c r="D329" s="60">
        <v>1990000</v>
      </c>
      <c r="E329" s="61">
        <v>285924</v>
      </c>
      <c r="F329" s="62">
        <f t="shared" si="4"/>
        <v>1704076</v>
      </c>
    </row>
    <row r="330" spans="1:6" x14ac:dyDescent="0.2">
      <c r="A330" s="25" t="s">
        <v>368</v>
      </c>
      <c r="B330" s="69" t="s">
        <v>245</v>
      </c>
      <c r="C330" s="27" t="s">
        <v>707</v>
      </c>
      <c r="D330" s="28">
        <v>1990000</v>
      </c>
      <c r="E330" s="70">
        <v>285924</v>
      </c>
      <c r="F330" s="71">
        <f t="shared" si="4"/>
        <v>1704076</v>
      </c>
    </row>
    <row r="331" spans="1:6" x14ac:dyDescent="0.2">
      <c r="A331" s="25" t="s">
        <v>370</v>
      </c>
      <c r="B331" s="69" t="s">
        <v>245</v>
      </c>
      <c r="C331" s="27" t="s">
        <v>708</v>
      </c>
      <c r="D331" s="28">
        <v>1990000</v>
      </c>
      <c r="E331" s="70">
        <v>285924</v>
      </c>
      <c r="F331" s="71">
        <f t="shared" si="4"/>
        <v>1704076</v>
      </c>
    </row>
    <row r="332" spans="1:6" ht="22.5" x14ac:dyDescent="0.2">
      <c r="A332" s="57" t="s">
        <v>709</v>
      </c>
      <c r="B332" s="58" t="s">
        <v>245</v>
      </c>
      <c r="C332" s="59" t="s">
        <v>710</v>
      </c>
      <c r="D332" s="60">
        <v>934700</v>
      </c>
      <c r="E332" s="61">
        <v>197700</v>
      </c>
      <c r="F332" s="62">
        <f t="shared" si="4"/>
        <v>737000</v>
      </c>
    </row>
    <row r="333" spans="1:6" x14ac:dyDescent="0.2">
      <c r="A333" s="25" t="s">
        <v>368</v>
      </c>
      <c r="B333" s="69" t="s">
        <v>245</v>
      </c>
      <c r="C333" s="27" t="s">
        <v>711</v>
      </c>
      <c r="D333" s="28">
        <v>934700</v>
      </c>
      <c r="E333" s="70">
        <v>197700</v>
      </c>
      <c r="F333" s="71">
        <f t="shared" si="4"/>
        <v>737000</v>
      </c>
    </row>
    <row r="334" spans="1:6" x14ac:dyDescent="0.2">
      <c r="A334" s="25" t="s">
        <v>370</v>
      </c>
      <c r="B334" s="69" t="s">
        <v>245</v>
      </c>
      <c r="C334" s="27" t="s">
        <v>712</v>
      </c>
      <c r="D334" s="28">
        <v>934700</v>
      </c>
      <c r="E334" s="70">
        <v>197700</v>
      </c>
      <c r="F334" s="71">
        <f t="shared" ref="F334:F384" si="5">IF(OR(D334="-",IF(E334="-",0,E334)&gt;=IF(D334="-",0,D334)),"-",IF(D334="-",0,D334)-IF(E334="-",0,E334))</f>
        <v>737000</v>
      </c>
    </row>
    <row r="335" spans="1:6" ht="56.25" x14ac:dyDescent="0.2">
      <c r="A335" s="57" t="s">
        <v>713</v>
      </c>
      <c r="B335" s="58" t="s">
        <v>245</v>
      </c>
      <c r="C335" s="59" t="s">
        <v>714</v>
      </c>
      <c r="D335" s="60">
        <v>440000</v>
      </c>
      <c r="E335" s="61" t="s">
        <v>44</v>
      </c>
      <c r="F335" s="62">
        <f t="shared" si="5"/>
        <v>440000</v>
      </c>
    </row>
    <row r="336" spans="1:6" x14ac:dyDescent="0.2">
      <c r="A336" s="25" t="s">
        <v>368</v>
      </c>
      <c r="B336" s="69" t="s">
        <v>245</v>
      </c>
      <c r="C336" s="27" t="s">
        <v>715</v>
      </c>
      <c r="D336" s="28">
        <v>440000</v>
      </c>
      <c r="E336" s="70" t="s">
        <v>44</v>
      </c>
      <c r="F336" s="71">
        <f t="shared" si="5"/>
        <v>440000</v>
      </c>
    </row>
    <row r="337" spans="1:6" x14ac:dyDescent="0.2">
      <c r="A337" s="25" t="s">
        <v>370</v>
      </c>
      <c r="B337" s="69" t="s">
        <v>245</v>
      </c>
      <c r="C337" s="27" t="s">
        <v>716</v>
      </c>
      <c r="D337" s="28">
        <v>440000</v>
      </c>
      <c r="E337" s="70" t="s">
        <v>44</v>
      </c>
      <c r="F337" s="71">
        <f t="shared" si="5"/>
        <v>440000</v>
      </c>
    </row>
    <row r="338" spans="1:6" ht="33.75" x14ac:dyDescent="0.2">
      <c r="A338" s="57" t="s">
        <v>301</v>
      </c>
      <c r="B338" s="58" t="s">
        <v>245</v>
      </c>
      <c r="C338" s="59" t="s">
        <v>717</v>
      </c>
      <c r="D338" s="60">
        <v>67467200</v>
      </c>
      <c r="E338" s="61">
        <v>14846185.6</v>
      </c>
      <c r="F338" s="62">
        <f t="shared" si="5"/>
        <v>52621014.399999999</v>
      </c>
    </row>
    <row r="339" spans="1:6" ht="22.5" x14ac:dyDescent="0.2">
      <c r="A339" s="57" t="s">
        <v>332</v>
      </c>
      <c r="B339" s="58" t="s">
        <v>245</v>
      </c>
      <c r="C339" s="59" t="s">
        <v>718</v>
      </c>
      <c r="D339" s="60">
        <v>35422600</v>
      </c>
      <c r="E339" s="61">
        <v>9235421.5999999996</v>
      </c>
      <c r="F339" s="62">
        <f t="shared" si="5"/>
        <v>26187178.399999999</v>
      </c>
    </row>
    <row r="340" spans="1:6" x14ac:dyDescent="0.2">
      <c r="A340" s="25" t="s">
        <v>368</v>
      </c>
      <c r="B340" s="69" t="s">
        <v>245</v>
      </c>
      <c r="C340" s="27" t="s">
        <v>719</v>
      </c>
      <c r="D340" s="28">
        <v>35422600</v>
      </c>
      <c r="E340" s="70">
        <v>9235421.5999999996</v>
      </c>
      <c r="F340" s="71">
        <f t="shared" si="5"/>
        <v>26187178.399999999</v>
      </c>
    </row>
    <row r="341" spans="1:6" ht="45" x14ac:dyDescent="0.2">
      <c r="A341" s="25" t="s">
        <v>438</v>
      </c>
      <c r="B341" s="69" t="s">
        <v>245</v>
      </c>
      <c r="C341" s="27" t="s">
        <v>720</v>
      </c>
      <c r="D341" s="28">
        <v>35422600</v>
      </c>
      <c r="E341" s="70">
        <v>9235421.5999999996</v>
      </c>
      <c r="F341" s="71">
        <f t="shared" si="5"/>
        <v>26187178.399999999</v>
      </c>
    </row>
    <row r="342" spans="1:6" ht="90" x14ac:dyDescent="0.2">
      <c r="A342" s="72" t="s">
        <v>721</v>
      </c>
      <c r="B342" s="58" t="s">
        <v>245</v>
      </c>
      <c r="C342" s="59" t="s">
        <v>722</v>
      </c>
      <c r="D342" s="60">
        <v>32044600</v>
      </c>
      <c r="E342" s="61">
        <v>5610764</v>
      </c>
      <c r="F342" s="62">
        <f t="shared" si="5"/>
        <v>26433836</v>
      </c>
    </row>
    <row r="343" spans="1:6" x14ac:dyDescent="0.2">
      <c r="A343" s="25" t="s">
        <v>368</v>
      </c>
      <c r="B343" s="69" t="s">
        <v>245</v>
      </c>
      <c r="C343" s="27" t="s">
        <v>723</v>
      </c>
      <c r="D343" s="28">
        <v>32044600</v>
      </c>
      <c r="E343" s="70">
        <v>5610764</v>
      </c>
      <c r="F343" s="71">
        <f t="shared" si="5"/>
        <v>26433836</v>
      </c>
    </row>
    <row r="344" spans="1:6" ht="45" x14ac:dyDescent="0.2">
      <c r="A344" s="25" t="s">
        <v>438</v>
      </c>
      <c r="B344" s="69" t="s">
        <v>245</v>
      </c>
      <c r="C344" s="27" t="s">
        <v>724</v>
      </c>
      <c r="D344" s="28">
        <v>32044600</v>
      </c>
      <c r="E344" s="70">
        <v>5610764</v>
      </c>
      <c r="F344" s="71">
        <f t="shared" si="5"/>
        <v>26433836</v>
      </c>
    </row>
    <row r="345" spans="1:6" x14ac:dyDescent="0.2">
      <c r="A345" s="57" t="s">
        <v>725</v>
      </c>
      <c r="B345" s="58" t="s">
        <v>245</v>
      </c>
      <c r="C345" s="59" t="s">
        <v>726</v>
      </c>
      <c r="D345" s="60">
        <v>16117525.380000001</v>
      </c>
      <c r="E345" s="61">
        <v>6333471.54</v>
      </c>
      <c r="F345" s="62">
        <f t="shared" si="5"/>
        <v>9784053.8399999999</v>
      </c>
    </row>
    <row r="346" spans="1:6" x14ac:dyDescent="0.2">
      <c r="A346" s="57" t="s">
        <v>727</v>
      </c>
      <c r="B346" s="58" t="s">
        <v>245</v>
      </c>
      <c r="C346" s="59" t="s">
        <v>728</v>
      </c>
      <c r="D346" s="60">
        <v>10045100</v>
      </c>
      <c r="E346" s="61">
        <v>2428695</v>
      </c>
      <c r="F346" s="62">
        <f t="shared" si="5"/>
        <v>7616405</v>
      </c>
    </row>
    <row r="347" spans="1:6" x14ac:dyDescent="0.2">
      <c r="A347" s="57" t="s">
        <v>286</v>
      </c>
      <c r="B347" s="58" t="s">
        <v>245</v>
      </c>
      <c r="C347" s="59" t="s">
        <v>729</v>
      </c>
      <c r="D347" s="60">
        <v>10045100</v>
      </c>
      <c r="E347" s="61">
        <v>2428695</v>
      </c>
      <c r="F347" s="62">
        <f t="shared" si="5"/>
        <v>7616405</v>
      </c>
    </row>
    <row r="348" spans="1:6" x14ac:dyDescent="0.2">
      <c r="A348" s="57" t="s">
        <v>255</v>
      </c>
      <c r="B348" s="58" t="s">
        <v>245</v>
      </c>
      <c r="C348" s="59" t="s">
        <v>730</v>
      </c>
      <c r="D348" s="60">
        <v>10045100</v>
      </c>
      <c r="E348" s="61">
        <v>2428695</v>
      </c>
      <c r="F348" s="62">
        <f t="shared" si="5"/>
        <v>7616405</v>
      </c>
    </row>
    <row r="349" spans="1:6" x14ac:dyDescent="0.2">
      <c r="A349" s="57" t="s">
        <v>255</v>
      </c>
      <c r="B349" s="58" t="s">
        <v>245</v>
      </c>
      <c r="C349" s="59" t="s">
        <v>731</v>
      </c>
      <c r="D349" s="60">
        <v>10045100</v>
      </c>
      <c r="E349" s="61">
        <v>2428695</v>
      </c>
      <c r="F349" s="62">
        <f t="shared" si="5"/>
        <v>7616405</v>
      </c>
    </row>
    <row r="350" spans="1:6" x14ac:dyDescent="0.2">
      <c r="A350" s="57" t="s">
        <v>732</v>
      </c>
      <c r="B350" s="58" t="s">
        <v>245</v>
      </c>
      <c r="C350" s="59" t="s">
        <v>733</v>
      </c>
      <c r="D350" s="60">
        <v>10045100</v>
      </c>
      <c r="E350" s="61">
        <v>2428695</v>
      </c>
      <c r="F350" s="62">
        <f t="shared" si="5"/>
        <v>7616405</v>
      </c>
    </row>
    <row r="351" spans="1:6" x14ac:dyDescent="0.2">
      <c r="A351" s="25" t="s">
        <v>734</v>
      </c>
      <c r="B351" s="69" t="s">
        <v>245</v>
      </c>
      <c r="C351" s="27" t="s">
        <v>735</v>
      </c>
      <c r="D351" s="28">
        <v>10045100</v>
      </c>
      <c r="E351" s="70">
        <v>2428695</v>
      </c>
      <c r="F351" s="71">
        <f t="shared" si="5"/>
        <v>7616405</v>
      </c>
    </row>
    <row r="352" spans="1:6" x14ac:dyDescent="0.2">
      <c r="A352" s="25" t="s">
        <v>736</v>
      </c>
      <c r="B352" s="69" t="s">
        <v>245</v>
      </c>
      <c r="C352" s="27" t="s">
        <v>737</v>
      </c>
      <c r="D352" s="28">
        <v>10045100</v>
      </c>
      <c r="E352" s="70">
        <v>2428695</v>
      </c>
      <c r="F352" s="71">
        <f t="shared" si="5"/>
        <v>7616405</v>
      </c>
    </row>
    <row r="353" spans="1:6" x14ac:dyDescent="0.2">
      <c r="A353" s="57" t="s">
        <v>738</v>
      </c>
      <c r="B353" s="58" t="s">
        <v>245</v>
      </c>
      <c r="C353" s="59" t="s">
        <v>739</v>
      </c>
      <c r="D353" s="60">
        <v>6072425.3799999999</v>
      </c>
      <c r="E353" s="61">
        <v>3904776.54</v>
      </c>
      <c r="F353" s="62">
        <f t="shared" si="5"/>
        <v>2167648.84</v>
      </c>
    </row>
    <row r="354" spans="1:6" ht="33.75" x14ac:dyDescent="0.2">
      <c r="A354" s="57" t="s">
        <v>740</v>
      </c>
      <c r="B354" s="58" t="s">
        <v>245</v>
      </c>
      <c r="C354" s="59" t="s">
        <v>741</v>
      </c>
      <c r="D354" s="60">
        <v>6072425.3799999999</v>
      </c>
      <c r="E354" s="61">
        <v>3904776.54</v>
      </c>
      <c r="F354" s="62">
        <f t="shared" si="5"/>
        <v>2167648.84</v>
      </c>
    </row>
    <row r="355" spans="1:6" x14ac:dyDescent="0.2">
      <c r="A355" s="57" t="s">
        <v>299</v>
      </c>
      <c r="B355" s="58" t="s">
        <v>245</v>
      </c>
      <c r="C355" s="59" t="s">
        <v>742</v>
      </c>
      <c r="D355" s="60">
        <v>6072425.3799999999</v>
      </c>
      <c r="E355" s="61">
        <v>3904776.54</v>
      </c>
      <c r="F355" s="62">
        <f t="shared" si="5"/>
        <v>2167648.84</v>
      </c>
    </row>
    <row r="356" spans="1:6" ht="22.5" x14ac:dyDescent="0.2">
      <c r="A356" s="57" t="s">
        <v>743</v>
      </c>
      <c r="B356" s="58" t="s">
        <v>245</v>
      </c>
      <c r="C356" s="59" t="s">
        <v>744</v>
      </c>
      <c r="D356" s="60">
        <v>6072425.3799999999</v>
      </c>
      <c r="E356" s="61">
        <v>3904776.54</v>
      </c>
      <c r="F356" s="62">
        <f t="shared" si="5"/>
        <v>2167648.84</v>
      </c>
    </row>
    <row r="357" spans="1:6" ht="22.5" x14ac:dyDescent="0.2">
      <c r="A357" s="57" t="s">
        <v>745</v>
      </c>
      <c r="B357" s="58" t="s">
        <v>245</v>
      </c>
      <c r="C357" s="59" t="s">
        <v>746</v>
      </c>
      <c r="D357" s="60">
        <v>6072425.3799999999</v>
      </c>
      <c r="E357" s="61">
        <v>3904776.54</v>
      </c>
      <c r="F357" s="62">
        <f t="shared" si="5"/>
        <v>2167648.84</v>
      </c>
    </row>
    <row r="358" spans="1:6" ht="22.5" x14ac:dyDescent="0.2">
      <c r="A358" s="25" t="s">
        <v>747</v>
      </c>
      <c r="B358" s="69" t="s">
        <v>245</v>
      </c>
      <c r="C358" s="27" t="s">
        <v>748</v>
      </c>
      <c r="D358" s="28">
        <v>6072425.3799999999</v>
      </c>
      <c r="E358" s="70">
        <v>3904776.54</v>
      </c>
      <c r="F358" s="71">
        <f t="shared" si="5"/>
        <v>2167648.84</v>
      </c>
    </row>
    <row r="359" spans="1:6" x14ac:dyDescent="0.2">
      <c r="A359" s="25" t="s">
        <v>749</v>
      </c>
      <c r="B359" s="69" t="s">
        <v>245</v>
      </c>
      <c r="C359" s="27" t="s">
        <v>750</v>
      </c>
      <c r="D359" s="28">
        <v>6072425.3799999999</v>
      </c>
      <c r="E359" s="70">
        <v>3904776.54</v>
      </c>
      <c r="F359" s="71">
        <f t="shared" si="5"/>
        <v>2167648.84</v>
      </c>
    </row>
    <row r="360" spans="1:6" x14ac:dyDescent="0.2">
      <c r="A360" s="57" t="s">
        <v>751</v>
      </c>
      <c r="B360" s="58" t="s">
        <v>245</v>
      </c>
      <c r="C360" s="59" t="s">
        <v>752</v>
      </c>
      <c r="D360" s="60">
        <v>60820008.700000003</v>
      </c>
      <c r="E360" s="61">
        <v>14034621.449999999</v>
      </c>
      <c r="F360" s="62">
        <f t="shared" si="5"/>
        <v>46785387.25</v>
      </c>
    </row>
    <row r="361" spans="1:6" x14ac:dyDescent="0.2">
      <c r="A361" s="57" t="s">
        <v>753</v>
      </c>
      <c r="B361" s="58" t="s">
        <v>245</v>
      </c>
      <c r="C361" s="59" t="s">
        <v>754</v>
      </c>
      <c r="D361" s="60">
        <v>60128378.259999998</v>
      </c>
      <c r="E361" s="61">
        <v>14034621.449999999</v>
      </c>
      <c r="F361" s="62">
        <f t="shared" si="5"/>
        <v>46093756.810000002</v>
      </c>
    </row>
    <row r="362" spans="1:6" ht="33.75" x14ac:dyDescent="0.2">
      <c r="A362" s="57" t="s">
        <v>755</v>
      </c>
      <c r="B362" s="58" t="s">
        <v>245</v>
      </c>
      <c r="C362" s="59" t="s">
        <v>756</v>
      </c>
      <c r="D362" s="60">
        <v>60128378.259999998</v>
      </c>
      <c r="E362" s="61">
        <v>14034621.449999999</v>
      </c>
      <c r="F362" s="62">
        <f t="shared" si="5"/>
        <v>46093756.810000002</v>
      </c>
    </row>
    <row r="363" spans="1:6" x14ac:dyDescent="0.2">
      <c r="A363" s="57" t="s">
        <v>299</v>
      </c>
      <c r="B363" s="58" t="s">
        <v>245</v>
      </c>
      <c r="C363" s="59" t="s">
        <v>757</v>
      </c>
      <c r="D363" s="60">
        <v>60128378.259999998</v>
      </c>
      <c r="E363" s="61">
        <v>14034621.449999999</v>
      </c>
      <c r="F363" s="62">
        <f t="shared" si="5"/>
        <v>46093756.810000002</v>
      </c>
    </row>
    <row r="364" spans="1:6" ht="33.75" x14ac:dyDescent="0.2">
      <c r="A364" s="57" t="s">
        <v>758</v>
      </c>
      <c r="B364" s="58" t="s">
        <v>245</v>
      </c>
      <c r="C364" s="59" t="s">
        <v>759</v>
      </c>
      <c r="D364" s="60">
        <v>58315078.259999998</v>
      </c>
      <c r="E364" s="61">
        <v>13865303.76</v>
      </c>
      <c r="F364" s="62">
        <f t="shared" si="5"/>
        <v>44449774.5</v>
      </c>
    </row>
    <row r="365" spans="1:6" ht="22.5" x14ac:dyDescent="0.2">
      <c r="A365" s="57" t="s">
        <v>332</v>
      </c>
      <c r="B365" s="58" t="s">
        <v>245</v>
      </c>
      <c r="C365" s="59" t="s">
        <v>760</v>
      </c>
      <c r="D365" s="60">
        <v>53692600</v>
      </c>
      <c r="E365" s="61">
        <v>12880169.949999999</v>
      </c>
      <c r="F365" s="62">
        <f t="shared" si="5"/>
        <v>40812430.049999997</v>
      </c>
    </row>
    <row r="366" spans="1:6" x14ac:dyDescent="0.2">
      <c r="A366" s="25" t="s">
        <v>368</v>
      </c>
      <c r="B366" s="69" t="s">
        <v>245</v>
      </c>
      <c r="C366" s="27" t="s">
        <v>761</v>
      </c>
      <c r="D366" s="28">
        <v>53692600</v>
      </c>
      <c r="E366" s="70">
        <v>12880169.949999999</v>
      </c>
      <c r="F366" s="71">
        <f t="shared" si="5"/>
        <v>40812430.049999997</v>
      </c>
    </row>
    <row r="367" spans="1:6" ht="45" x14ac:dyDescent="0.2">
      <c r="A367" s="25" t="s">
        <v>438</v>
      </c>
      <c r="B367" s="69" t="s">
        <v>245</v>
      </c>
      <c r="C367" s="27" t="s">
        <v>762</v>
      </c>
      <c r="D367" s="28">
        <v>53692600</v>
      </c>
      <c r="E367" s="70">
        <v>12880169.949999999</v>
      </c>
      <c r="F367" s="71">
        <f t="shared" si="5"/>
        <v>40812430.049999997</v>
      </c>
    </row>
    <row r="368" spans="1:6" ht="22.5" x14ac:dyDescent="0.2">
      <c r="A368" s="57" t="s">
        <v>763</v>
      </c>
      <c r="B368" s="58" t="s">
        <v>245</v>
      </c>
      <c r="C368" s="59" t="s">
        <v>764</v>
      </c>
      <c r="D368" s="60">
        <v>4322478.26</v>
      </c>
      <c r="E368" s="61">
        <v>971446.31</v>
      </c>
      <c r="F368" s="62">
        <f t="shared" si="5"/>
        <v>3351031.9499999997</v>
      </c>
    </row>
    <row r="369" spans="1:6" x14ac:dyDescent="0.2">
      <c r="A369" s="25" t="s">
        <v>368</v>
      </c>
      <c r="B369" s="69" t="s">
        <v>245</v>
      </c>
      <c r="C369" s="27" t="s">
        <v>765</v>
      </c>
      <c r="D369" s="28">
        <v>4322478.26</v>
      </c>
      <c r="E369" s="70">
        <v>971446.31</v>
      </c>
      <c r="F369" s="71">
        <f t="shared" si="5"/>
        <v>3351031.9499999997</v>
      </c>
    </row>
    <row r="370" spans="1:6" x14ac:dyDescent="0.2">
      <c r="A370" s="25" t="s">
        <v>370</v>
      </c>
      <c r="B370" s="69" t="s">
        <v>245</v>
      </c>
      <c r="C370" s="27" t="s">
        <v>766</v>
      </c>
      <c r="D370" s="28">
        <v>4322478.26</v>
      </c>
      <c r="E370" s="70">
        <v>971446.31</v>
      </c>
      <c r="F370" s="71">
        <f t="shared" si="5"/>
        <v>3351031.9499999997</v>
      </c>
    </row>
    <row r="371" spans="1:6" ht="67.5" x14ac:dyDescent="0.2">
      <c r="A371" s="57" t="s">
        <v>767</v>
      </c>
      <c r="B371" s="58" t="s">
        <v>245</v>
      </c>
      <c r="C371" s="59" t="s">
        <v>768</v>
      </c>
      <c r="D371" s="60">
        <v>300000</v>
      </c>
      <c r="E371" s="61">
        <v>13687.5</v>
      </c>
      <c r="F371" s="62">
        <f t="shared" si="5"/>
        <v>286312.5</v>
      </c>
    </row>
    <row r="372" spans="1:6" x14ac:dyDescent="0.2">
      <c r="A372" s="25" t="s">
        <v>368</v>
      </c>
      <c r="B372" s="69" t="s">
        <v>245</v>
      </c>
      <c r="C372" s="27" t="s">
        <v>769</v>
      </c>
      <c r="D372" s="28">
        <v>300000</v>
      </c>
      <c r="E372" s="70">
        <v>13687.5</v>
      </c>
      <c r="F372" s="71">
        <f t="shared" si="5"/>
        <v>286312.5</v>
      </c>
    </row>
    <row r="373" spans="1:6" x14ac:dyDescent="0.2">
      <c r="A373" s="25" t="s">
        <v>370</v>
      </c>
      <c r="B373" s="69" t="s">
        <v>245</v>
      </c>
      <c r="C373" s="27" t="s">
        <v>770</v>
      </c>
      <c r="D373" s="28">
        <v>300000</v>
      </c>
      <c r="E373" s="70">
        <v>13687.5</v>
      </c>
      <c r="F373" s="71">
        <f t="shared" si="5"/>
        <v>286312.5</v>
      </c>
    </row>
    <row r="374" spans="1:6" ht="45" x14ac:dyDescent="0.2">
      <c r="A374" s="57" t="s">
        <v>771</v>
      </c>
      <c r="B374" s="58" t="s">
        <v>245</v>
      </c>
      <c r="C374" s="59" t="s">
        <v>772</v>
      </c>
      <c r="D374" s="60">
        <v>1813300</v>
      </c>
      <c r="E374" s="61">
        <v>169317.69</v>
      </c>
      <c r="F374" s="62">
        <f t="shared" si="5"/>
        <v>1643982.31</v>
      </c>
    </row>
    <row r="375" spans="1:6" ht="33.75" x14ac:dyDescent="0.2">
      <c r="A375" s="57" t="s">
        <v>773</v>
      </c>
      <c r="B375" s="58" t="s">
        <v>245</v>
      </c>
      <c r="C375" s="59" t="s">
        <v>774</v>
      </c>
      <c r="D375" s="60">
        <v>1813300</v>
      </c>
      <c r="E375" s="61">
        <v>169317.69</v>
      </c>
      <c r="F375" s="62">
        <f t="shared" si="5"/>
        <v>1643982.31</v>
      </c>
    </row>
    <row r="376" spans="1:6" x14ac:dyDescent="0.2">
      <c r="A376" s="25" t="s">
        <v>368</v>
      </c>
      <c r="B376" s="69" t="s">
        <v>245</v>
      </c>
      <c r="C376" s="27" t="s">
        <v>775</v>
      </c>
      <c r="D376" s="28">
        <v>1813300</v>
      </c>
      <c r="E376" s="70">
        <v>169317.69</v>
      </c>
      <c r="F376" s="71">
        <f t="shared" si="5"/>
        <v>1643982.31</v>
      </c>
    </row>
    <row r="377" spans="1:6" x14ac:dyDescent="0.2">
      <c r="A377" s="25" t="s">
        <v>370</v>
      </c>
      <c r="B377" s="69" t="s">
        <v>245</v>
      </c>
      <c r="C377" s="27" t="s">
        <v>776</v>
      </c>
      <c r="D377" s="28">
        <v>1813300</v>
      </c>
      <c r="E377" s="70">
        <v>169317.69</v>
      </c>
      <c r="F377" s="71">
        <f t="shared" si="5"/>
        <v>1643982.31</v>
      </c>
    </row>
    <row r="378" spans="1:6" x14ac:dyDescent="0.2">
      <c r="A378" s="57" t="s">
        <v>777</v>
      </c>
      <c r="B378" s="58" t="s">
        <v>245</v>
      </c>
      <c r="C378" s="59" t="s">
        <v>778</v>
      </c>
      <c r="D378" s="60">
        <v>691630.44</v>
      </c>
      <c r="E378" s="61" t="s">
        <v>44</v>
      </c>
      <c r="F378" s="62">
        <f t="shared" si="5"/>
        <v>691630.44</v>
      </c>
    </row>
    <row r="379" spans="1:6" ht="33.75" x14ac:dyDescent="0.2">
      <c r="A379" s="57" t="s">
        <v>755</v>
      </c>
      <c r="B379" s="58" t="s">
        <v>245</v>
      </c>
      <c r="C379" s="59" t="s">
        <v>779</v>
      </c>
      <c r="D379" s="60">
        <v>691630.44</v>
      </c>
      <c r="E379" s="61" t="s">
        <v>44</v>
      </c>
      <c r="F379" s="62">
        <f t="shared" si="5"/>
        <v>691630.44</v>
      </c>
    </row>
    <row r="380" spans="1:6" ht="22.5" x14ac:dyDescent="0.2">
      <c r="A380" s="57" t="s">
        <v>468</v>
      </c>
      <c r="B380" s="58" t="s">
        <v>245</v>
      </c>
      <c r="C380" s="59" t="s">
        <v>780</v>
      </c>
      <c r="D380" s="60">
        <v>691630.44</v>
      </c>
      <c r="E380" s="61" t="s">
        <v>44</v>
      </c>
      <c r="F380" s="62">
        <f t="shared" si="5"/>
        <v>691630.44</v>
      </c>
    </row>
    <row r="381" spans="1:6" ht="22.5" x14ac:dyDescent="0.2">
      <c r="A381" s="57" t="s">
        <v>781</v>
      </c>
      <c r="B381" s="58" t="s">
        <v>245</v>
      </c>
      <c r="C381" s="59" t="s">
        <v>782</v>
      </c>
      <c r="D381" s="60">
        <v>691630.44</v>
      </c>
      <c r="E381" s="61" t="s">
        <v>44</v>
      </c>
      <c r="F381" s="62">
        <f t="shared" si="5"/>
        <v>691630.44</v>
      </c>
    </row>
    <row r="382" spans="1:6" ht="45" x14ac:dyDescent="0.2">
      <c r="A382" s="57" t="s">
        <v>783</v>
      </c>
      <c r="B382" s="58" t="s">
        <v>245</v>
      </c>
      <c r="C382" s="59" t="s">
        <v>784</v>
      </c>
      <c r="D382" s="60">
        <v>691630.44</v>
      </c>
      <c r="E382" s="61" t="s">
        <v>44</v>
      </c>
      <c r="F382" s="62">
        <f t="shared" si="5"/>
        <v>691630.44</v>
      </c>
    </row>
    <row r="383" spans="1:6" x14ac:dyDescent="0.2">
      <c r="A383" s="25" t="s">
        <v>368</v>
      </c>
      <c r="B383" s="69" t="s">
        <v>245</v>
      </c>
      <c r="C383" s="27" t="s">
        <v>785</v>
      </c>
      <c r="D383" s="28">
        <v>691630.44</v>
      </c>
      <c r="E383" s="70" t="s">
        <v>44</v>
      </c>
      <c r="F383" s="71">
        <f t="shared" si="5"/>
        <v>691630.44</v>
      </c>
    </row>
    <row r="384" spans="1:6" x14ac:dyDescent="0.2">
      <c r="A384" s="25" t="s">
        <v>370</v>
      </c>
      <c r="B384" s="69" t="s">
        <v>245</v>
      </c>
      <c r="C384" s="27" t="s">
        <v>786</v>
      </c>
      <c r="D384" s="28">
        <v>691630.44</v>
      </c>
      <c r="E384" s="70" t="s">
        <v>44</v>
      </c>
      <c r="F384" s="71">
        <f t="shared" si="5"/>
        <v>691630.44</v>
      </c>
    </row>
    <row r="385" spans="1:6" ht="9" customHeight="1" x14ac:dyDescent="0.2">
      <c r="A385" s="73"/>
      <c r="B385" s="74"/>
      <c r="C385" s="75"/>
      <c r="D385" s="76"/>
      <c r="E385" s="74"/>
      <c r="F385" s="74"/>
    </row>
    <row r="386" spans="1:6" ht="13.5" customHeight="1" x14ac:dyDescent="0.2">
      <c r="A386" s="77" t="s">
        <v>787</v>
      </c>
      <c r="B386" s="78" t="s">
        <v>788</v>
      </c>
      <c r="C386" s="79" t="s">
        <v>246</v>
      </c>
      <c r="D386" s="80">
        <v>-25537686.359999999</v>
      </c>
      <c r="E386" s="80">
        <v>7176920.0300000003</v>
      </c>
      <c r="F386" s="81" t="s">
        <v>789</v>
      </c>
    </row>
  </sheetData>
  <autoFilter ref="A11:F11"/>
  <mergeCells count="7">
    <mergeCell ref="F3:F8"/>
    <mergeCell ref="C3:C8"/>
    <mergeCell ref="A1:D1"/>
    <mergeCell ref="A3:A10"/>
    <mergeCell ref="B3:B10"/>
    <mergeCell ref="D3:D10"/>
    <mergeCell ref="E3:E8"/>
  </mergeCells>
  <conditionalFormatting sqref="E13:F13 E15:F15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82" right="0.39370078740157483" top="0.78740157480314965" bottom="0.39370078740157483" header="0.51181102362204722" footer="0.4"/>
  <pageSetup paperSize="9" scale="75" fitToHeight="0" orientation="portrait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activeCell="E31" sqref="E3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2.85546875" customWidth="1"/>
    <col min="4" max="6" width="16.42578125" customWidth="1"/>
  </cols>
  <sheetData>
    <row r="1" spans="1:6" ht="11.1" customHeight="1" x14ac:dyDescent="0.2">
      <c r="A1" s="224" t="s">
        <v>790</v>
      </c>
      <c r="B1" s="224"/>
      <c r="C1" s="224"/>
      <c r="D1" s="224"/>
      <c r="E1" s="224"/>
      <c r="F1" s="224"/>
    </row>
    <row r="2" spans="1:6" ht="13.15" customHeight="1" x14ac:dyDescent="0.25">
      <c r="A2" s="212" t="s">
        <v>791</v>
      </c>
      <c r="B2" s="212"/>
      <c r="C2" s="212"/>
      <c r="D2" s="212"/>
      <c r="E2" s="212"/>
      <c r="F2" s="212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206" t="s">
        <v>19</v>
      </c>
      <c r="B4" s="200" t="s">
        <v>20</v>
      </c>
      <c r="C4" s="217" t="s">
        <v>792</v>
      </c>
      <c r="D4" s="203" t="s">
        <v>22</v>
      </c>
      <c r="E4" s="203" t="s">
        <v>23</v>
      </c>
      <c r="F4" s="209" t="s">
        <v>24</v>
      </c>
    </row>
    <row r="5" spans="1:6" ht="4.9000000000000004" customHeight="1" x14ac:dyDescent="0.2">
      <c r="A5" s="207"/>
      <c r="B5" s="201"/>
      <c r="C5" s="218"/>
      <c r="D5" s="204"/>
      <c r="E5" s="204"/>
      <c r="F5" s="210"/>
    </row>
    <row r="6" spans="1:6" ht="6" customHeight="1" x14ac:dyDescent="0.2">
      <c r="A6" s="207"/>
      <c r="B6" s="201"/>
      <c r="C6" s="218"/>
      <c r="D6" s="204"/>
      <c r="E6" s="204"/>
      <c r="F6" s="210"/>
    </row>
    <row r="7" spans="1:6" ht="4.9000000000000004" customHeight="1" x14ac:dyDescent="0.2">
      <c r="A7" s="207"/>
      <c r="B7" s="201"/>
      <c r="C7" s="218"/>
      <c r="D7" s="204"/>
      <c r="E7" s="204"/>
      <c r="F7" s="210"/>
    </row>
    <row r="8" spans="1:6" ht="6" customHeight="1" x14ac:dyDescent="0.2">
      <c r="A8" s="207"/>
      <c r="B8" s="201"/>
      <c r="C8" s="218"/>
      <c r="D8" s="204"/>
      <c r="E8" s="204"/>
      <c r="F8" s="210"/>
    </row>
    <row r="9" spans="1:6" ht="6" customHeight="1" x14ac:dyDescent="0.2">
      <c r="A9" s="207"/>
      <c r="B9" s="201"/>
      <c r="C9" s="218"/>
      <c r="D9" s="204"/>
      <c r="E9" s="204"/>
      <c r="F9" s="210"/>
    </row>
    <row r="10" spans="1:6" ht="18" customHeight="1" x14ac:dyDescent="0.2">
      <c r="A10" s="208"/>
      <c r="B10" s="202"/>
      <c r="C10" s="225"/>
      <c r="D10" s="205"/>
      <c r="E10" s="205"/>
      <c r="F10" s="2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25</v>
      </c>
      <c r="E11" s="56" t="s">
        <v>26</v>
      </c>
      <c r="F11" s="24" t="s">
        <v>27</v>
      </c>
    </row>
    <row r="12" spans="1:6" ht="24" x14ac:dyDescent="0.2">
      <c r="A12" s="99" t="s">
        <v>793</v>
      </c>
      <c r="B12" s="100" t="s">
        <v>794</v>
      </c>
      <c r="C12" s="101" t="s">
        <v>246</v>
      </c>
      <c r="D12" s="102">
        <v>25537686.359999999</v>
      </c>
      <c r="E12" s="102">
        <v>-7176920.0300000003</v>
      </c>
      <c r="F12" s="103" t="s">
        <v>246</v>
      </c>
    </row>
    <row r="13" spans="1:6" x14ac:dyDescent="0.2">
      <c r="A13" s="85" t="s">
        <v>31</v>
      </c>
      <c r="B13" s="86"/>
      <c r="C13" s="87"/>
      <c r="D13" s="88"/>
      <c r="E13" s="88"/>
      <c r="F13" s="89"/>
    </row>
    <row r="14" spans="1:6" ht="22.5" x14ac:dyDescent="0.2">
      <c r="A14" s="57" t="s">
        <v>795</v>
      </c>
      <c r="B14" s="90" t="s">
        <v>796</v>
      </c>
      <c r="C14" s="91" t="s">
        <v>246</v>
      </c>
      <c r="D14" s="60">
        <v>25537686.359999999</v>
      </c>
      <c r="E14" s="60" t="s">
        <v>44</v>
      </c>
      <c r="F14" s="62">
        <v>25537686.359999999</v>
      </c>
    </row>
    <row r="15" spans="1:6" x14ac:dyDescent="0.2">
      <c r="A15" s="85" t="s">
        <v>797</v>
      </c>
      <c r="B15" s="86"/>
      <c r="C15" s="87"/>
      <c r="D15" s="88"/>
      <c r="E15" s="88"/>
      <c r="F15" s="89"/>
    </row>
    <row r="16" spans="1:6" ht="33.75" x14ac:dyDescent="0.2">
      <c r="A16" s="39" t="s">
        <v>798</v>
      </c>
      <c r="B16" s="40" t="s">
        <v>796</v>
      </c>
      <c r="C16" s="92" t="s">
        <v>799</v>
      </c>
      <c r="D16" s="42">
        <v>25537686.359999999</v>
      </c>
      <c r="E16" s="42" t="s">
        <v>44</v>
      </c>
      <c r="F16" s="43">
        <v>25537686.359999999</v>
      </c>
    </row>
    <row r="17" spans="1:6" x14ac:dyDescent="0.2">
      <c r="A17" s="57" t="s">
        <v>800</v>
      </c>
      <c r="B17" s="90" t="s">
        <v>801</v>
      </c>
      <c r="C17" s="91" t="s">
        <v>246</v>
      </c>
      <c r="D17" s="60" t="s">
        <v>44</v>
      </c>
      <c r="E17" s="60" t="s">
        <v>44</v>
      </c>
      <c r="F17" s="62" t="s">
        <v>44</v>
      </c>
    </row>
    <row r="18" spans="1:6" x14ac:dyDescent="0.2">
      <c r="A18" s="85" t="s">
        <v>797</v>
      </c>
      <c r="B18" s="86"/>
      <c r="C18" s="87"/>
      <c r="D18" s="88"/>
      <c r="E18" s="88"/>
      <c r="F18" s="89"/>
    </row>
    <row r="19" spans="1:6" x14ac:dyDescent="0.2">
      <c r="A19" s="83" t="s">
        <v>802</v>
      </c>
      <c r="B19" s="35" t="s">
        <v>803</v>
      </c>
      <c r="C19" s="84" t="s">
        <v>804</v>
      </c>
      <c r="D19" s="37" t="s">
        <v>44</v>
      </c>
      <c r="E19" s="37">
        <v>-7176920.0300000003</v>
      </c>
      <c r="F19" s="38" t="s">
        <v>44</v>
      </c>
    </row>
    <row r="20" spans="1:6" ht="22.5" x14ac:dyDescent="0.2">
      <c r="A20" s="83" t="s">
        <v>805</v>
      </c>
      <c r="B20" s="35" t="s">
        <v>803</v>
      </c>
      <c r="C20" s="84" t="s">
        <v>806</v>
      </c>
      <c r="D20" s="37" t="s">
        <v>44</v>
      </c>
      <c r="E20" s="37">
        <v>-7176920.0300000003</v>
      </c>
      <c r="F20" s="38" t="s">
        <v>44</v>
      </c>
    </row>
    <row r="21" spans="1:6" x14ac:dyDescent="0.2">
      <c r="A21" s="83" t="s">
        <v>807</v>
      </c>
      <c r="B21" s="35" t="s">
        <v>808</v>
      </c>
      <c r="C21" s="84" t="s">
        <v>809</v>
      </c>
      <c r="D21" s="37">
        <v>-449609257.12</v>
      </c>
      <c r="E21" s="37">
        <v>-97813435.870000005</v>
      </c>
      <c r="F21" s="38" t="s">
        <v>789</v>
      </c>
    </row>
    <row r="22" spans="1:6" ht="22.5" x14ac:dyDescent="0.2">
      <c r="A22" s="25" t="s">
        <v>810</v>
      </c>
      <c r="B22" s="26" t="s">
        <v>808</v>
      </c>
      <c r="C22" s="93" t="s">
        <v>811</v>
      </c>
      <c r="D22" s="28">
        <v>-449609257.12</v>
      </c>
      <c r="E22" s="28">
        <v>-97813435.870000005</v>
      </c>
      <c r="F22" s="71" t="s">
        <v>789</v>
      </c>
    </row>
    <row r="23" spans="1:6" x14ac:dyDescent="0.2">
      <c r="A23" s="83" t="s">
        <v>812</v>
      </c>
      <c r="B23" s="35" t="s">
        <v>813</v>
      </c>
      <c r="C23" s="84" t="s">
        <v>814</v>
      </c>
      <c r="D23" s="37">
        <v>449609257.12</v>
      </c>
      <c r="E23" s="37">
        <v>90636515.840000004</v>
      </c>
      <c r="F23" s="38" t="s">
        <v>789</v>
      </c>
    </row>
    <row r="24" spans="1:6" ht="22.5" x14ac:dyDescent="0.2">
      <c r="A24" s="25" t="s">
        <v>815</v>
      </c>
      <c r="B24" s="26" t="s">
        <v>813</v>
      </c>
      <c r="C24" s="93" t="s">
        <v>816</v>
      </c>
      <c r="D24" s="28">
        <v>449609257.12</v>
      </c>
      <c r="E24" s="28">
        <v>90636515.840000004</v>
      </c>
      <c r="F24" s="71" t="s">
        <v>789</v>
      </c>
    </row>
    <row r="25" spans="1:6" ht="12.75" customHeight="1" x14ac:dyDescent="0.2">
      <c r="A25" s="94"/>
      <c r="B25" s="95"/>
      <c r="C25" s="96"/>
      <c r="D25" s="97"/>
      <c r="E25" s="97"/>
      <c r="F25" s="98"/>
    </row>
    <row r="37" spans="1:6" ht="12.75" customHeight="1" x14ac:dyDescent="0.2">
      <c r="A37" s="12" t="s">
        <v>817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1" fitToHeight="0" orientation="portrait" r:id="rId1"/>
  <headerFooter alignWithMargins="0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818</v>
      </c>
      <c r="B1" t="s">
        <v>819</v>
      </c>
    </row>
    <row r="2" spans="1:2" x14ac:dyDescent="0.2">
      <c r="A2" t="s">
        <v>820</v>
      </c>
      <c r="B2" t="s">
        <v>821</v>
      </c>
    </row>
    <row r="3" spans="1:2" x14ac:dyDescent="0.2">
      <c r="A3" t="s">
        <v>822</v>
      </c>
      <c r="B3" t="s">
        <v>6</v>
      </c>
    </row>
    <row r="4" spans="1:2" x14ac:dyDescent="0.2">
      <c r="A4" t="s">
        <v>823</v>
      </c>
      <c r="B4" t="s">
        <v>824</v>
      </c>
    </row>
    <row r="5" spans="1:2" x14ac:dyDescent="0.2">
      <c r="A5" t="s">
        <v>825</v>
      </c>
      <c r="B5" t="s">
        <v>826</v>
      </c>
    </row>
    <row r="6" spans="1:2" x14ac:dyDescent="0.2">
      <c r="A6" t="s">
        <v>827</v>
      </c>
      <c r="B6" t="s">
        <v>819</v>
      </c>
    </row>
    <row r="7" spans="1:2" x14ac:dyDescent="0.2">
      <c r="A7" t="s">
        <v>828</v>
      </c>
      <c r="B7" t="s">
        <v>829</v>
      </c>
    </row>
    <row r="8" spans="1:2" x14ac:dyDescent="0.2">
      <c r="A8" t="s">
        <v>830</v>
      </c>
      <c r="B8" t="s">
        <v>829</v>
      </c>
    </row>
    <row r="9" spans="1:2" x14ac:dyDescent="0.2">
      <c r="A9" t="s">
        <v>831</v>
      </c>
      <c r="B9" t="s">
        <v>832</v>
      </c>
    </row>
    <row r="10" spans="1:2" x14ac:dyDescent="0.2">
      <c r="A10" t="s">
        <v>833</v>
      </c>
      <c r="B10" t="s">
        <v>16</v>
      </c>
    </row>
    <row r="11" spans="1:2" x14ac:dyDescent="0.2">
      <c r="A11" t="s">
        <v>834</v>
      </c>
      <c r="B11" t="s">
        <v>826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selection activeCell="A10" sqref="A10:H10"/>
    </sheetView>
  </sheetViews>
  <sheetFormatPr defaultRowHeight="12.75" x14ac:dyDescent="0.2"/>
  <cols>
    <col min="1" max="1" width="20.7109375" customWidth="1"/>
    <col min="2" max="2" width="28.140625" customWidth="1"/>
    <col min="3" max="3" width="26" customWidth="1"/>
    <col min="4" max="4" width="10.5703125" customWidth="1"/>
    <col min="5" max="6" width="19.140625" customWidth="1"/>
    <col min="7" max="7" width="15.7109375" customWidth="1"/>
    <col min="8" max="8" width="17.28515625" customWidth="1"/>
  </cols>
  <sheetData>
    <row r="1" spans="1:8" ht="15.75" x14ac:dyDescent="0.25">
      <c r="A1" s="117"/>
      <c r="B1" s="117"/>
      <c r="C1" s="118"/>
      <c r="D1" s="117"/>
      <c r="H1" s="116" t="s">
        <v>837</v>
      </c>
    </row>
    <row r="2" spans="1:8" ht="15.75" x14ac:dyDescent="0.25">
      <c r="A2" s="117"/>
      <c r="B2" s="117"/>
      <c r="C2" s="118"/>
      <c r="D2" s="117"/>
      <c r="H2" s="116" t="s">
        <v>838</v>
      </c>
    </row>
    <row r="3" spans="1:8" ht="15.75" x14ac:dyDescent="0.25">
      <c r="A3" s="117"/>
      <c r="B3" s="117"/>
      <c r="C3" s="118"/>
      <c r="D3" s="117"/>
      <c r="H3" s="116" t="s">
        <v>839</v>
      </c>
    </row>
    <row r="4" spans="1:8" ht="15.75" x14ac:dyDescent="0.25">
      <c r="A4" s="117"/>
      <c r="B4" s="117"/>
      <c r="C4" s="118"/>
      <c r="D4" s="117"/>
      <c r="H4" s="116" t="s">
        <v>892</v>
      </c>
    </row>
    <row r="5" spans="1:8" ht="15.75" x14ac:dyDescent="0.25">
      <c r="A5" s="117"/>
      <c r="B5" s="116"/>
      <c r="C5" s="116"/>
      <c r="D5" s="117"/>
      <c r="H5" s="116" t="s">
        <v>841</v>
      </c>
    </row>
    <row r="6" spans="1:8" x14ac:dyDescent="0.2">
      <c r="A6" s="119"/>
      <c r="B6" s="3"/>
      <c r="C6" s="120"/>
      <c r="D6" s="119"/>
      <c r="E6" s="119"/>
    </row>
    <row r="7" spans="1:8" ht="18" x14ac:dyDescent="0.25">
      <c r="A7" s="226" t="s">
        <v>842</v>
      </c>
      <c r="B7" s="226"/>
      <c r="C7" s="226"/>
      <c r="D7" s="226"/>
      <c r="E7" s="226"/>
      <c r="F7" s="226"/>
      <c r="G7" s="226"/>
      <c r="H7" s="226"/>
    </row>
    <row r="8" spans="1:8" ht="18" x14ac:dyDescent="0.25">
      <c r="A8" s="227" t="s">
        <v>854</v>
      </c>
      <c r="B8" s="227"/>
      <c r="C8" s="227"/>
      <c r="D8" s="227"/>
      <c r="E8" s="227"/>
      <c r="F8" s="227"/>
      <c r="G8" s="227"/>
      <c r="H8" s="227"/>
    </row>
    <row r="9" spans="1:8" ht="15" x14ac:dyDescent="0.25">
      <c r="A9" s="121" t="s">
        <v>843</v>
      </c>
      <c r="B9" s="121"/>
      <c r="C9" s="121"/>
      <c r="D9" s="121"/>
      <c r="E9" s="121"/>
      <c r="F9" s="121"/>
      <c r="G9" s="121"/>
      <c r="H9" s="121"/>
    </row>
    <row r="10" spans="1:8" ht="13.5" x14ac:dyDescent="0.25">
      <c r="A10" s="228" t="s">
        <v>844</v>
      </c>
      <c r="B10" s="228"/>
      <c r="C10" s="228"/>
      <c r="D10" s="228"/>
      <c r="E10" s="228"/>
      <c r="F10" s="228"/>
      <c r="G10" s="228"/>
      <c r="H10" s="228"/>
    </row>
    <row r="11" spans="1:8" x14ac:dyDescent="0.2">
      <c r="A11" s="122" t="s">
        <v>15</v>
      </c>
      <c r="B11" s="122"/>
      <c r="C11" s="123"/>
      <c r="D11" s="123"/>
      <c r="E11" s="124"/>
    </row>
    <row r="12" spans="1:8" s="128" customFormat="1" ht="67.5" x14ac:dyDescent="0.2">
      <c r="A12" s="125" t="s">
        <v>845</v>
      </c>
      <c r="B12" s="125" t="s">
        <v>846</v>
      </c>
      <c r="C12" s="125" t="s">
        <v>847</v>
      </c>
      <c r="D12" s="126" t="s">
        <v>848</v>
      </c>
      <c r="E12" s="127" t="s">
        <v>855</v>
      </c>
      <c r="F12" s="127" t="s">
        <v>856</v>
      </c>
      <c r="G12" s="127" t="s">
        <v>849</v>
      </c>
      <c r="H12" s="127" t="s">
        <v>850</v>
      </c>
    </row>
    <row r="13" spans="1:8" ht="60" x14ac:dyDescent="0.2">
      <c r="A13" s="129" t="s">
        <v>284</v>
      </c>
      <c r="B13" s="129" t="s">
        <v>290</v>
      </c>
      <c r="C13" s="130"/>
      <c r="D13" s="131" t="s">
        <v>851</v>
      </c>
      <c r="E13" s="132">
        <v>3000000</v>
      </c>
      <c r="F13" s="132">
        <v>280400</v>
      </c>
      <c r="G13" s="132">
        <v>0</v>
      </c>
      <c r="H13" s="132">
        <f>F13-G13</f>
        <v>280400</v>
      </c>
    </row>
    <row r="14" spans="1:8" ht="120" x14ac:dyDescent="0.2">
      <c r="A14" s="129" t="s">
        <v>578</v>
      </c>
      <c r="B14" s="129" t="s">
        <v>861</v>
      </c>
      <c r="C14" s="130" t="s">
        <v>858</v>
      </c>
      <c r="D14" s="131" t="s">
        <v>852</v>
      </c>
      <c r="E14" s="132"/>
      <c r="F14" s="132">
        <v>1000000</v>
      </c>
      <c r="G14" s="132">
        <v>1000000</v>
      </c>
      <c r="H14" s="132">
        <f>F14-G14</f>
        <v>0</v>
      </c>
    </row>
    <row r="15" spans="1:8" ht="120" x14ac:dyDescent="0.2">
      <c r="A15" s="129" t="s">
        <v>578</v>
      </c>
      <c r="B15" s="129" t="s">
        <v>861</v>
      </c>
      <c r="C15" s="130" t="s">
        <v>859</v>
      </c>
      <c r="D15" s="131" t="s">
        <v>852</v>
      </c>
      <c r="E15" s="132"/>
      <c r="F15" s="132">
        <v>1500000</v>
      </c>
      <c r="G15" s="132">
        <v>1500000</v>
      </c>
      <c r="H15" s="132">
        <f>F15-G15</f>
        <v>0</v>
      </c>
    </row>
    <row r="16" spans="1:8" ht="105" x14ac:dyDescent="0.2">
      <c r="A16" s="129" t="s">
        <v>295</v>
      </c>
      <c r="B16" s="129" t="s">
        <v>862</v>
      </c>
      <c r="C16" s="130" t="s">
        <v>860</v>
      </c>
      <c r="D16" s="131" t="s">
        <v>857</v>
      </c>
      <c r="E16" s="132"/>
      <c r="F16" s="132">
        <v>219600</v>
      </c>
      <c r="G16" s="132">
        <v>0</v>
      </c>
      <c r="H16" s="132">
        <f>F16-G16</f>
        <v>219600</v>
      </c>
    </row>
    <row r="17" spans="1:8" ht="63" x14ac:dyDescent="0.2">
      <c r="A17" s="133" t="s">
        <v>853</v>
      </c>
      <c r="B17" s="133"/>
      <c r="C17" s="133"/>
      <c r="D17" s="134"/>
      <c r="E17" s="135">
        <f>SUM(E13:E16)</f>
        <v>3000000</v>
      </c>
      <c r="F17" s="135">
        <f t="shared" ref="F17:H17" si="0">SUM(F13:F16)</f>
        <v>3000000</v>
      </c>
      <c r="G17" s="135">
        <f t="shared" si="0"/>
        <v>2500000</v>
      </c>
      <c r="H17" s="135">
        <f t="shared" si="0"/>
        <v>500000</v>
      </c>
    </row>
  </sheetData>
  <mergeCells count="3">
    <mergeCell ref="A7:H7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opLeftCell="A31" workbookViewId="0">
      <selection activeCell="C18" sqref="C18"/>
    </sheetView>
  </sheetViews>
  <sheetFormatPr defaultRowHeight="15" x14ac:dyDescent="0.2"/>
  <cols>
    <col min="1" max="1" width="67.5703125" style="136" customWidth="1"/>
    <col min="2" max="2" width="14" style="136" customWidth="1"/>
    <col min="3" max="3" width="13.85546875" style="136" customWidth="1"/>
    <col min="4" max="4" width="13.7109375" style="136" customWidth="1"/>
    <col min="5" max="5" width="10.5703125" style="136" customWidth="1"/>
    <col min="6" max="16384" width="9.140625" style="136"/>
  </cols>
  <sheetData>
    <row r="1" spans="1:4" ht="15.75" x14ac:dyDescent="0.25">
      <c r="D1" s="137" t="s">
        <v>837</v>
      </c>
    </row>
    <row r="2" spans="1:4" ht="15.75" x14ac:dyDescent="0.25">
      <c r="D2" s="137" t="s">
        <v>838</v>
      </c>
    </row>
    <row r="3" spans="1:4" ht="15.75" x14ac:dyDescent="0.25">
      <c r="D3" s="137" t="s">
        <v>839</v>
      </c>
    </row>
    <row r="4" spans="1:4" ht="15.75" x14ac:dyDescent="0.25">
      <c r="D4" s="116" t="s">
        <v>893</v>
      </c>
    </row>
    <row r="5" spans="1:4" ht="15.75" x14ac:dyDescent="0.25">
      <c r="D5" s="137" t="s">
        <v>863</v>
      </c>
    </row>
    <row r="7" spans="1:4" ht="15.75" x14ac:dyDescent="0.2">
      <c r="A7" s="229" t="s">
        <v>864</v>
      </c>
      <c r="B7" s="229"/>
      <c r="C7" s="229"/>
      <c r="D7" s="229"/>
    </row>
    <row r="8" spans="1:4" ht="15.75" x14ac:dyDescent="0.2">
      <c r="A8" s="230" t="s">
        <v>854</v>
      </c>
      <c r="B8" s="230"/>
      <c r="C8" s="230"/>
      <c r="D8" s="230"/>
    </row>
    <row r="9" spans="1:4" s="138" customFormat="1" x14ac:dyDescent="0.25">
      <c r="A9" s="231" t="s">
        <v>843</v>
      </c>
      <c r="B9" s="231"/>
      <c r="C9" s="231"/>
      <c r="D9" s="231"/>
    </row>
    <row r="10" spans="1:4" s="138" customFormat="1" x14ac:dyDescent="0.25">
      <c r="A10" s="232" t="s">
        <v>865</v>
      </c>
      <c r="B10" s="232"/>
      <c r="C10" s="232"/>
      <c r="D10" s="232"/>
    </row>
    <row r="11" spans="1:4" x14ac:dyDescent="0.2">
      <c r="A11" s="139"/>
      <c r="B11" s="139"/>
      <c r="C11" s="139"/>
      <c r="D11" s="139"/>
    </row>
    <row r="12" spans="1:4" ht="15.75" thickBot="1" x14ac:dyDescent="0.25">
      <c r="A12" s="140" t="s">
        <v>15</v>
      </c>
      <c r="B12" s="141"/>
      <c r="C12" s="142"/>
      <c r="D12" s="143"/>
    </row>
    <row r="13" spans="1:4" ht="23.25" thickBot="1" x14ac:dyDescent="0.25">
      <c r="A13" s="148" t="s">
        <v>19</v>
      </c>
      <c r="B13" s="149" t="s">
        <v>877</v>
      </c>
      <c r="C13" s="150" t="s">
        <v>23</v>
      </c>
      <c r="D13" s="151" t="s">
        <v>878</v>
      </c>
    </row>
    <row r="14" spans="1:4" ht="24.75" thickBot="1" x14ac:dyDescent="0.25">
      <c r="A14" s="152" t="s">
        <v>879</v>
      </c>
      <c r="B14" s="153">
        <v>2965055.7</v>
      </c>
      <c r="C14" s="153">
        <v>2965055.7</v>
      </c>
      <c r="D14" s="154">
        <f>B14-C14</f>
        <v>0</v>
      </c>
    </row>
    <row r="15" spans="1:4" ht="24" x14ac:dyDescent="0.2">
      <c r="A15" s="155" t="s">
        <v>866</v>
      </c>
      <c r="B15" s="156">
        <f>B17+B21</f>
        <v>35404895.770000003</v>
      </c>
      <c r="C15" s="156">
        <f>C17+C21</f>
        <v>6610387.5468833605</v>
      </c>
      <c r="D15" s="156">
        <f>D17+D21</f>
        <v>28794508.223116636</v>
      </c>
    </row>
    <row r="16" spans="1:4" s="144" customFormat="1" ht="12.75" x14ac:dyDescent="0.2">
      <c r="A16" s="157" t="s">
        <v>31</v>
      </c>
      <c r="B16" s="158"/>
      <c r="C16" s="158"/>
      <c r="D16" s="159"/>
    </row>
    <row r="17" spans="1:4" s="145" customFormat="1" x14ac:dyDescent="0.2">
      <c r="A17" s="160" t="s">
        <v>867</v>
      </c>
      <c r="B17" s="161">
        <f>B18+B19+B20</f>
        <v>25703950.280000001</v>
      </c>
      <c r="C17" s="161">
        <f t="shared" ref="C17:D17" si="0">C18+C19+C20</f>
        <v>6610387.5468833605</v>
      </c>
      <c r="D17" s="161">
        <f t="shared" si="0"/>
        <v>19093562.733116638</v>
      </c>
    </row>
    <row r="18" spans="1:4" s="145" customFormat="1" x14ac:dyDescent="0.2">
      <c r="A18" s="162" t="s">
        <v>36</v>
      </c>
      <c r="B18" s="163">
        <f>ROUND(IF((B25-B19-B20)&lt;(B32*30%),(B25-B19-B20)),2)</f>
        <v>16309550.279999999</v>
      </c>
      <c r="C18" s="163">
        <f>C32*C33%</f>
        <v>3313523.4868833604</v>
      </c>
      <c r="D18" s="164">
        <f t="shared" ref="D18:D30" si="1">B18-C18</f>
        <v>12996026.793116638</v>
      </c>
    </row>
    <row r="19" spans="1:4" s="145" customFormat="1" ht="24" x14ac:dyDescent="0.2">
      <c r="A19" s="162" t="s">
        <v>71</v>
      </c>
      <c r="B19" s="165">
        <v>9394400</v>
      </c>
      <c r="C19" s="165">
        <v>3296864.06</v>
      </c>
      <c r="D19" s="166">
        <f t="shared" si="1"/>
        <v>6097535.9399999995</v>
      </c>
    </row>
    <row r="20" spans="1:4" s="145" customFormat="1" ht="36" x14ac:dyDescent="0.2">
      <c r="A20" s="157" t="s">
        <v>868</v>
      </c>
      <c r="B20" s="167"/>
      <c r="C20" s="167"/>
      <c r="D20" s="168">
        <f t="shared" si="1"/>
        <v>0</v>
      </c>
    </row>
    <row r="21" spans="1:4" s="144" customFormat="1" ht="12.75" x14ac:dyDescent="0.2">
      <c r="A21" s="160" t="s">
        <v>869</v>
      </c>
      <c r="B21" s="161">
        <f>B22</f>
        <v>9700945.4900000002</v>
      </c>
      <c r="C21" s="161">
        <f t="shared" ref="C21" si="2">C22</f>
        <v>0</v>
      </c>
      <c r="D21" s="169">
        <f t="shared" si="1"/>
        <v>9700945.4900000002</v>
      </c>
    </row>
    <row r="22" spans="1:4" s="145" customFormat="1" ht="24.75" thickBot="1" x14ac:dyDescent="0.25">
      <c r="A22" s="162" t="s">
        <v>880</v>
      </c>
      <c r="B22" s="170">
        <v>9700945.4900000002</v>
      </c>
      <c r="C22" s="171"/>
      <c r="D22" s="172">
        <f t="shared" si="1"/>
        <v>9700945.4900000002</v>
      </c>
    </row>
    <row r="23" spans="1:4" x14ac:dyDescent="0.2">
      <c r="A23" s="155" t="s">
        <v>870</v>
      </c>
      <c r="B23" s="156">
        <f>B25+B29</f>
        <v>35404895.770000003</v>
      </c>
      <c r="C23" s="156">
        <f>C25+C29</f>
        <v>0</v>
      </c>
      <c r="D23" s="156">
        <f>D25+D29</f>
        <v>35404895.770000003</v>
      </c>
    </row>
    <row r="24" spans="1:4" x14ac:dyDescent="0.2">
      <c r="A24" s="162" t="s">
        <v>31</v>
      </c>
      <c r="B24" s="158">
        <f>B23-B14</f>
        <v>32439840.070000004</v>
      </c>
      <c r="C24" s="158"/>
      <c r="D24" s="159"/>
    </row>
    <row r="25" spans="1:4" s="144" customFormat="1" ht="24" x14ac:dyDescent="0.2">
      <c r="A25" s="160" t="s">
        <v>881</v>
      </c>
      <c r="B25" s="161">
        <f>SUM(B26:B28)</f>
        <v>25703950.280000001</v>
      </c>
      <c r="C25" s="161">
        <f>SUM(C26:C28)</f>
        <v>0</v>
      </c>
      <c r="D25" s="169">
        <f t="shared" si="1"/>
        <v>25703950.280000001</v>
      </c>
    </row>
    <row r="26" spans="1:4" ht="36" x14ac:dyDescent="0.2">
      <c r="A26" s="173" t="s">
        <v>871</v>
      </c>
      <c r="B26" s="174">
        <v>100000</v>
      </c>
      <c r="C26" s="174"/>
      <c r="D26" s="166">
        <f t="shared" si="1"/>
        <v>100000</v>
      </c>
    </row>
    <row r="27" spans="1:4" ht="36" x14ac:dyDescent="0.2">
      <c r="A27" s="173" t="s">
        <v>872</v>
      </c>
      <c r="B27" s="174">
        <f>22152500+500000+2107889.8</f>
        <v>24760389.800000001</v>
      </c>
      <c r="C27" s="174"/>
      <c r="D27" s="166">
        <f t="shared" si="1"/>
        <v>24760389.800000001</v>
      </c>
    </row>
    <row r="28" spans="1:4" ht="36" x14ac:dyDescent="0.2">
      <c r="A28" s="173" t="s">
        <v>873</v>
      </c>
      <c r="B28" s="174">
        <v>843560.48</v>
      </c>
      <c r="C28" s="174"/>
      <c r="D28" s="166">
        <f t="shared" si="1"/>
        <v>843560.48</v>
      </c>
    </row>
    <row r="29" spans="1:4" s="146" customFormat="1" x14ac:dyDescent="0.2">
      <c r="A29" s="160" t="s">
        <v>869</v>
      </c>
      <c r="B29" s="161">
        <f>SUM(B30:B30)</f>
        <v>9700945.4900000002</v>
      </c>
      <c r="C29" s="161">
        <f>SUM(C30:C30)</f>
        <v>0</v>
      </c>
      <c r="D29" s="169">
        <f t="shared" si="1"/>
        <v>9700945.4900000002</v>
      </c>
    </row>
    <row r="30" spans="1:4" s="144" customFormat="1" ht="36.75" thickBot="1" x14ac:dyDescent="0.25">
      <c r="A30" s="175" t="s">
        <v>873</v>
      </c>
      <c r="B30" s="176">
        <v>9700945.4900000002</v>
      </c>
      <c r="C30" s="176"/>
      <c r="D30" s="177">
        <f t="shared" si="1"/>
        <v>9700945.4900000002</v>
      </c>
    </row>
    <row r="31" spans="1:4" ht="15.75" x14ac:dyDescent="0.25">
      <c r="A31" s="178" t="s">
        <v>874</v>
      </c>
      <c r="B31" s="179"/>
      <c r="C31" s="179"/>
      <c r="D31" s="179"/>
    </row>
    <row r="32" spans="1:4" s="147" customFormat="1" x14ac:dyDescent="0.2">
      <c r="A32" s="180" t="s">
        <v>36</v>
      </c>
      <c r="B32" s="181">
        <v>163076000</v>
      </c>
      <c r="C32" s="181">
        <v>33131272.59</v>
      </c>
      <c r="D32" s="179"/>
    </row>
    <row r="33" spans="1:4" s="147" customFormat="1" ht="30" x14ac:dyDescent="0.2">
      <c r="A33" s="180" t="s">
        <v>875</v>
      </c>
      <c r="B33" s="182">
        <f>B18/B32*100</f>
        <v>10.001195933184528</v>
      </c>
      <c r="C33" s="182">
        <f>B33</f>
        <v>10.001195933184528</v>
      </c>
      <c r="D33" s="179"/>
    </row>
    <row r="34" spans="1:4" s="147" customFormat="1" ht="30" x14ac:dyDescent="0.2">
      <c r="A34" s="180" t="s">
        <v>876</v>
      </c>
      <c r="B34" s="181">
        <f>B32*B33/100</f>
        <v>16309550.279999999</v>
      </c>
      <c r="C34" s="181">
        <f>C32*C33/100</f>
        <v>3313523.48688336</v>
      </c>
      <c r="D34" s="179"/>
    </row>
  </sheetData>
  <mergeCells count="4">
    <mergeCell ref="A7:D7"/>
    <mergeCell ref="A8:D8"/>
    <mergeCell ref="A9:D9"/>
    <mergeCell ref="A10:D10"/>
  </mergeCells>
  <conditionalFormatting sqref="C28">
    <cfRule type="cellIs" dxfId="7" priority="1" stopIfTrue="1" operator="equal">
      <formula>0</formula>
    </cfRule>
  </conditionalFormatting>
  <conditionalFormatting sqref="B30 C14 B27">
    <cfRule type="cellIs" dxfId="6" priority="8" stopIfTrue="1" operator="equal">
      <formula>0</formula>
    </cfRule>
  </conditionalFormatting>
  <conditionalFormatting sqref="B26">
    <cfRule type="cellIs" dxfId="5" priority="4" stopIfTrue="1" operator="equal">
      <formula>0</formula>
    </cfRule>
  </conditionalFormatting>
  <conditionalFormatting sqref="C16:D16">
    <cfRule type="cellIs" dxfId="4" priority="7" stopIfTrue="1" operator="equal">
      <formula>0</formula>
    </cfRule>
  </conditionalFormatting>
  <conditionalFormatting sqref="C24:D24">
    <cfRule type="cellIs" dxfId="3" priority="6" stopIfTrue="1" operator="equal">
      <formula>0</formula>
    </cfRule>
  </conditionalFormatting>
  <conditionalFormatting sqref="B28">
    <cfRule type="cellIs" dxfId="2" priority="5" stopIfTrue="1" operator="equal">
      <formula>0</formula>
    </cfRule>
  </conditionalFormatting>
  <conditionalFormatting sqref="D18">
    <cfRule type="cellIs" dxfId="1" priority="3" stopIfTrue="1" operator="equal">
      <formula>0</formula>
    </cfRule>
  </conditionalFormatting>
  <conditionalFormatting sqref="C27">
    <cfRule type="cellIs" dxfId="0" priority="2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workbookViewId="0">
      <selection activeCell="B23" sqref="B23"/>
    </sheetView>
  </sheetViews>
  <sheetFormatPr defaultRowHeight="12.75" x14ac:dyDescent="0.2"/>
  <cols>
    <col min="1" max="1" width="63.42578125" style="184" customWidth="1"/>
    <col min="2" max="2" width="24.42578125" style="184" customWidth="1"/>
    <col min="3" max="3" width="28.7109375" style="184" customWidth="1"/>
    <col min="4" max="16384" width="9.140625" style="184"/>
  </cols>
  <sheetData>
    <row r="1" spans="1:3" ht="15.75" x14ac:dyDescent="0.25">
      <c r="A1" s="183"/>
      <c r="B1" s="183"/>
      <c r="C1" s="116" t="s">
        <v>882</v>
      </c>
    </row>
    <row r="2" spans="1:3" ht="15.75" x14ac:dyDescent="0.25">
      <c r="A2" s="183"/>
      <c r="B2" s="183"/>
      <c r="C2" s="116" t="s">
        <v>838</v>
      </c>
    </row>
    <row r="3" spans="1:3" ht="15.75" x14ac:dyDescent="0.25">
      <c r="A3" s="183"/>
      <c r="B3" s="183"/>
      <c r="C3" s="116" t="s">
        <v>839</v>
      </c>
    </row>
    <row r="4" spans="1:3" ht="15.75" x14ac:dyDescent="0.25">
      <c r="A4" s="183"/>
      <c r="B4" s="183"/>
      <c r="C4" s="116" t="s">
        <v>894</v>
      </c>
    </row>
    <row r="5" spans="1:3" ht="15.75" x14ac:dyDescent="0.25">
      <c r="A5" s="183"/>
      <c r="B5" s="185"/>
      <c r="C5" s="116" t="s">
        <v>883</v>
      </c>
    </row>
    <row r="6" spans="1:3" x14ac:dyDescent="0.2">
      <c r="A6" s="186"/>
      <c r="B6" s="187"/>
      <c r="C6" s="188"/>
    </row>
    <row r="8" spans="1:3" ht="15.75" x14ac:dyDescent="0.25">
      <c r="A8" s="233" t="s">
        <v>884</v>
      </c>
      <c r="B8" s="233"/>
      <c r="C8" s="233"/>
    </row>
    <row r="9" spans="1:3" ht="15.75" x14ac:dyDescent="0.2">
      <c r="A9" s="234" t="s">
        <v>854</v>
      </c>
      <c r="B9" s="234"/>
      <c r="C9" s="234"/>
    </row>
    <row r="10" spans="1:3" ht="15" x14ac:dyDescent="0.25">
      <c r="A10" s="189" t="s">
        <v>843</v>
      </c>
      <c r="B10" s="189"/>
      <c r="C10" s="189"/>
    </row>
    <row r="11" spans="1:3" ht="13.5" x14ac:dyDescent="0.25">
      <c r="A11" s="235" t="s">
        <v>844</v>
      </c>
      <c r="B11" s="235"/>
      <c r="C11" s="235"/>
    </row>
    <row r="12" spans="1:3" x14ac:dyDescent="0.2">
      <c r="A12" s="190"/>
      <c r="B12" s="190"/>
      <c r="C12" s="191"/>
    </row>
    <row r="13" spans="1:3" ht="38.25" x14ac:dyDescent="0.2">
      <c r="A13" s="192" t="s">
        <v>885</v>
      </c>
      <c r="B13" s="192" t="s">
        <v>886</v>
      </c>
      <c r="C13" s="192" t="s">
        <v>887</v>
      </c>
    </row>
    <row r="14" spans="1:3" ht="30" x14ac:dyDescent="0.2">
      <c r="A14" s="193" t="s">
        <v>888</v>
      </c>
      <c r="B14" s="194">
        <v>2</v>
      </c>
      <c r="C14" s="195">
        <f>549.9+161.4</f>
        <v>711.3</v>
      </c>
    </row>
    <row r="15" spans="1:3" ht="30" x14ac:dyDescent="0.2">
      <c r="A15" s="193" t="s">
        <v>889</v>
      </c>
      <c r="B15" s="194">
        <v>0</v>
      </c>
      <c r="C15" s="195">
        <v>0</v>
      </c>
    </row>
    <row r="16" spans="1:3" ht="15" x14ac:dyDescent="0.2">
      <c r="A16" s="193" t="s">
        <v>890</v>
      </c>
      <c r="B16" s="194">
        <f>49+60+81+187</f>
        <v>377</v>
      </c>
      <c r="C16" s="195">
        <f>4855.2+6169.1+11901.7+26574.9</f>
        <v>49500.9</v>
      </c>
    </row>
    <row r="17" spans="1:3" ht="15.75" x14ac:dyDescent="0.2">
      <c r="A17" s="197" t="s">
        <v>891</v>
      </c>
      <c r="B17" s="198">
        <f>B14+B16</f>
        <v>379</v>
      </c>
      <c r="C17" s="199">
        <f>C14+C16</f>
        <v>50212.200000000004</v>
      </c>
    </row>
    <row r="18" spans="1:3" x14ac:dyDescent="0.2">
      <c r="A18" s="196"/>
      <c r="B18" s="196"/>
      <c r="C18" s="196"/>
    </row>
  </sheetData>
  <mergeCells count="3">
    <mergeCell ref="A8:C8"/>
    <mergeCell ref="A9:C9"/>
    <mergeCell ref="A11:C11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31</vt:i4>
      </vt:variant>
    </vt:vector>
  </HeadingPairs>
  <TitlesOfParts>
    <vt:vector size="38" baseType="lpstr">
      <vt:lpstr>Доходы</vt:lpstr>
      <vt:lpstr>Расходы</vt:lpstr>
      <vt:lpstr>Источники</vt:lpstr>
      <vt:lpstr>_params</vt:lpstr>
      <vt:lpstr>Прил.2-Резервный фонд</vt:lpstr>
      <vt:lpstr>Прил.3-Дорожный фонд</vt:lpstr>
      <vt:lpstr>Прил.4-Отчет о численности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Bogacheva</dc:creator>
  <dc:description>POI HSSF rep:2.54.0.169</dc:description>
  <cp:lastModifiedBy>ZaitsevaN</cp:lastModifiedBy>
  <cp:lastPrinted>2022-05-26T12:01:39Z</cp:lastPrinted>
  <dcterms:created xsi:type="dcterms:W3CDTF">2022-05-05T12:16:37Z</dcterms:created>
  <dcterms:modified xsi:type="dcterms:W3CDTF">2022-05-26T12:03:08Z</dcterms:modified>
</cp:coreProperties>
</file>