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355" windowHeight="4755" activeTab="3"/>
  </bookViews>
  <sheets>
    <sheet name="Сведения о показателях" sheetId="4" r:id="rId1"/>
    <sheet name="порядок по показателям" sheetId="3" r:id="rId2"/>
    <sheet name="Общий свод" sheetId="1" r:id="rId3"/>
    <sheet name="2022г." sheetId="2" r:id="rId4"/>
  </sheets>
  <definedNames>
    <definedName name="_xlnm.Print_Titles" localSheetId="3">'2022г.'!$7:$9</definedName>
    <definedName name="_xlnm.Print_Titles" localSheetId="2">'Общий свод'!$6:$8</definedName>
    <definedName name="_xlnm.Print_Area" localSheetId="3">'2022г.'!$A$1:$H$33</definedName>
    <definedName name="_xlnm.Print_Area" localSheetId="2">'Общий свод'!$A$1:$K$90</definedName>
  </definedNames>
  <calcPr calcId="145621"/>
</workbook>
</file>

<file path=xl/calcChain.xml><?xml version="1.0" encoding="utf-8"?>
<calcChain xmlns="http://schemas.openxmlformats.org/spreadsheetml/2006/main">
  <c r="F80" i="1" l="1"/>
  <c r="I19" i="1" l="1"/>
  <c r="J19" i="1"/>
  <c r="I20" i="1"/>
  <c r="J20" i="1"/>
  <c r="I21" i="1"/>
  <c r="J21" i="1"/>
  <c r="F37" i="1" l="1"/>
  <c r="F36" i="1"/>
  <c r="F35" i="1"/>
  <c r="J34" i="1"/>
  <c r="I34" i="1"/>
  <c r="H34" i="1"/>
  <c r="G34" i="1"/>
  <c r="F41" i="1"/>
  <c r="F40" i="1"/>
  <c r="F39" i="1"/>
  <c r="J38" i="1"/>
  <c r="I38" i="1"/>
  <c r="H38" i="1"/>
  <c r="G38" i="1"/>
  <c r="F38" i="1" l="1"/>
  <c r="F34" i="1"/>
  <c r="H21" i="1"/>
  <c r="H20" i="1"/>
  <c r="H19" i="1"/>
  <c r="F33" i="1"/>
  <c r="F32" i="1"/>
  <c r="F31" i="1"/>
  <c r="J30" i="1"/>
  <c r="I30" i="1"/>
  <c r="H30" i="1"/>
  <c r="G30" i="1"/>
  <c r="E26" i="2"/>
  <c r="E27" i="2"/>
  <c r="G24" i="2"/>
  <c r="H24" i="2"/>
  <c r="F24" i="2"/>
  <c r="F30" i="1" l="1"/>
  <c r="G11" i="2"/>
  <c r="H11" i="2"/>
  <c r="F11" i="2"/>
  <c r="E13" i="2"/>
  <c r="E12" i="2"/>
  <c r="E11" i="2" l="1"/>
  <c r="H56" i="1"/>
  <c r="I56" i="1"/>
  <c r="J56" i="1"/>
  <c r="H57" i="1"/>
  <c r="I57" i="1"/>
  <c r="I17" i="1" s="1"/>
  <c r="J57" i="1"/>
  <c r="G57" i="1"/>
  <c r="H69" i="1"/>
  <c r="I69" i="1"/>
  <c r="J69" i="1"/>
  <c r="H70" i="1"/>
  <c r="I70" i="1"/>
  <c r="J70" i="1"/>
  <c r="G70" i="1"/>
  <c r="H76" i="1"/>
  <c r="H83" i="1"/>
  <c r="I83" i="1"/>
  <c r="J83" i="1"/>
  <c r="H87" i="1"/>
  <c r="I87" i="1"/>
  <c r="J87" i="1"/>
  <c r="G87" i="1"/>
  <c r="G83" i="1"/>
  <c r="H78" i="1"/>
  <c r="I78" i="1"/>
  <c r="J78" i="1"/>
  <c r="G78" i="1"/>
  <c r="H79" i="1"/>
  <c r="I79" i="1"/>
  <c r="J79" i="1"/>
  <c r="G79" i="1"/>
  <c r="H71" i="1"/>
  <c r="I71" i="1"/>
  <c r="J71" i="1"/>
  <c r="G71" i="1"/>
  <c r="H58" i="1"/>
  <c r="I58" i="1"/>
  <c r="J58" i="1"/>
  <c r="G58" i="1"/>
  <c r="H50" i="1"/>
  <c r="I50" i="1"/>
  <c r="J50" i="1"/>
  <c r="G50" i="1"/>
  <c r="H46" i="1"/>
  <c r="I46" i="1"/>
  <c r="J46" i="1"/>
  <c r="G46" i="1"/>
  <c r="H42" i="1"/>
  <c r="I42" i="1"/>
  <c r="J42" i="1"/>
  <c r="G42" i="1"/>
  <c r="H26" i="1"/>
  <c r="I26" i="1"/>
  <c r="J26" i="1"/>
  <c r="G26" i="1"/>
  <c r="H22" i="1"/>
  <c r="I22" i="1"/>
  <c r="J22" i="1"/>
  <c r="G22" i="1"/>
  <c r="H16" i="1"/>
  <c r="I16" i="1"/>
  <c r="J16" i="1"/>
  <c r="J17" i="1"/>
  <c r="G21" i="1"/>
  <c r="I66" i="1" l="1"/>
  <c r="J18" i="1"/>
  <c r="I18" i="1"/>
  <c r="G17" i="1"/>
  <c r="G66" i="1"/>
  <c r="J66" i="1"/>
  <c r="H18" i="1"/>
  <c r="H66" i="1"/>
  <c r="G28" i="2"/>
  <c r="G32" i="2" s="1"/>
  <c r="H28" i="2"/>
  <c r="F28" i="2"/>
  <c r="H32" i="2" l="1"/>
  <c r="F32" i="2"/>
  <c r="E24" i="2"/>
  <c r="E32" i="2" l="1"/>
  <c r="G20" i="2"/>
  <c r="H20" i="2"/>
  <c r="F20" i="2"/>
  <c r="E17" i="2"/>
  <c r="E18" i="2"/>
  <c r="E19" i="2"/>
  <c r="E14" i="2"/>
  <c r="G19" i="1"/>
  <c r="G20" i="1"/>
  <c r="G18" i="1"/>
  <c r="F52" i="1"/>
  <c r="F51" i="1"/>
  <c r="F50" i="1"/>
  <c r="F48" i="1"/>
  <c r="F47" i="1"/>
  <c r="F46" i="1"/>
  <c r="H55" i="1"/>
  <c r="H54" i="1" s="1"/>
  <c r="I55" i="1"/>
  <c r="I54" i="1" s="1"/>
  <c r="J55" i="1"/>
  <c r="J54" i="1" s="1"/>
  <c r="G55" i="1"/>
  <c r="G56" i="1"/>
  <c r="H68" i="1"/>
  <c r="I68" i="1"/>
  <c r="I67" i="1" s="1"/>
  <c r="J68" i="1"/>
  <c r="J67" i="1" s="1"/>
  <c r="G68" i="1"/>
  <c r="G69" i="1"/>
  <c r="F60" i="1"/>
  <c r="F59" i="1"/>
  <c r="F58" i="1"/>
  <c r="F44" i="1"/>
  <c r="F43" i="1"/>
  <c r="F42" i="1"/>
  <c r="H17" i="1"/>
  <c r="F28" i="1"/>
  <c r="F27" i="1"/>
  <c r="F26" i="1"/>
  <c r="F24" i="1"/>
  <c r="F23" i="1"/>
  <c r="F22" i="1"/>
  <c r="H15" i="1" l="1"/>
  <c r="H64" i="1"/>
  <c r="H10" i="1" s="1"/>
  <c r="H67" i="1"/>
  <c r="G67" i="1"/>
  <c r="G15" i="1"/>
  <c r="G14" i="1" s="1"/>
  <c r="G54" i="1"/>
  <c r="H14" i="1"/>
  <c r="F53" i="1"/>
  <c r="F49" i="1"/>
  <c r="I15" i="1"/>
  <c r="I14" i="1" s="1"/>
  <c r="G16" i="1"/>
  <c r="F61" i="1"/>
  <c r="J15" i="1"/>
  <c r="J14" i="1" s="1"/>
  <c r="F25" i="1"/>
  <c r="F29" i="1"/>
  <c r="F45" i="1"/>
  <c r="F20" i="1"/>
  <c r="F19" i="1"/>
  <c r="F18" i="1"/>
  <c r="G76" i="1"/>
  <c r="G77" i="1"/>
  <c r="G65" i="1" s="1"/>
  <c r="G11" i="1" s="1"/>
  <c r="G75" i="1"/>
  <c r="F84" i="1"/>
  <c r="F85" i="1"/>
  <c r="F87" i="1"/>
  <c r="F88" i="1"/>
  <c r="F89" i="1"/>
  <c r="F83" i="1"/>
  <c r="F81" i="1"/>
  <c r="F79" i="1"/>
  <c r="F72" i="1"/>
  <c r="F73" i="1"/>
  <c r="F71" i="1"/>
  <c r="E30" i="2"/>
  <c r="E29" i="2"/>
  <c r="E31" i="2"/>
  <c r="E21" i="2"/>
  <c r="G22" i="2"/>
  <c r="H22" i="2"/>
  <c r="E25" i="2"/>
  <c r="I76" i="1"/>
  <c r="I64" i="1" s="1"/>
  <c r="J76" i="1"/>
  <c r="J64" i="1" s="1"/>
  <c r="H77" i="1"/>
  <c r="H65" i="1" s="1"/>
  <c r="H11" i="1" s="1"/>
  <c r="I77" i="1"/>
  <c r="I65" i="1" s="1"/>
  <c r="I11" i="1" s="1"/>
  <c r="J77" i="1"/>
  <c r="J65" i="1" s="1"/>
  <c r="J11" i="1" s="1"/>
  <c r="I75" i="1"/>
  <c r="J75" i="1"/>
  <c r="H75" i="1"/>
  <c r="I63" i="1" l="1"/>
  <c r="J63" i="1"/>
  <c r="H63" i="1"/>
  <c r="G64" i="1"/>
  <c r="G63" i="1" s="1"/>
  <c r="I10" i="1"/>
  <c r="F22" i="2"/>
  <c r="J10" i="1"/>
  <c r="F82" i="1"/>
  <c r="F65" i="1"/>
  <c r="F75" i="1"/>
  <c r="F67" i="1"/>
  <c r="F54" i="1"/>
  <c r="F77" i="1"/>
  <c r="F68" i="1"/>
  <c r="F55" i="1"/>
  <c r="F76" i="1"/>
  <c r="F69" i="1"/>
  <c r="F56" i="1"/>
  <c r="F86" i="1"/>
  <c r="F21" i="1"/>
  <c r="F90" i="1"/>
  <c r="F74" i="1"/>
  <c r="E28" i="2"/>
  <c r="E20" i="2"/>
  <c r="E22" i="2" s="1"/>
  <c r="G10" i="1" l="1"/>
  <c r="F10" i="1" s="1"/>
  <c r="F63" i="1"/>
  <c r="H12" i="1"/>
  <c r="H9" i="1" s="1"/>
  <c r="F9" i="1" s="1"/>
  <c r="J12" i="1"/>
  <c r="J9" i="1" s="1"/>
  <c r="F64" i="1"/>
  <c r="F15" i="1"/>
  <c r="F14" i="1"/>
  <c r="F78" i="1"/>
  <c r="I12" i="1"/>
  <c r="I9" i="1" s="1"/>
  <c r="F16" i="1"/>
  <c r="G12" i="1"/>
  <c r="F70" i="1"/>
  <c r="F11" i="1"/>
  <c r="G9" i="1" l="1"/>
  <c r="F66" i="1"/>
  <c r="F57" i="1"/>
  <c r="F17" i="1"/>
  <c r="F12" i="1"/>
  <c r="K13" i="4" l="1"/>
  <c r="K9" i="4"/>
  <c r="K78" i="4"/>
  <c r="K11" i="4"/>
  <c r="K84" i="4"/>
  <c r="K80" i="4"/>
  <c r="K82" i="4"/>
  <c r="F33" i="2"/>
  <c r="G33" i="2"/>
  <c r="E33" i="2"/>
  <c r="H33" i="2"/>
</calcChain>
</file>

<file path=xl/sharedStrings.xml><?xml version="1.0" encoding="utf-8"?>
<sst xmlns="http://schemas.openxmlformats.org/spreadsheetml/2006/main" count="489" uniqueCount="182">
  <si>
    <t>Годы реализации</t>
  </si>
  <si>
    <t>Оценка расходов (тыс. руб. в ценах соответствующих лет)</t>
  </si>
  <si>
    <t>Комитет</t>
  </si>
  <si>
    <t>Процессная часть</t>
  </si>
  <si>
    <t>Муниципальная программа МО город Волхов Волховского муниципального района  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</si>
  <si>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Комитет по ЖКХ, жилищной политике администрации Волховского муниципального района (далее - Комитет)</t>
  </si>
  <si>
    <t>ОБ</t>
  </si>
  <si>
    <t>МБ</t>
  </si>
  <si>
    <t>Мероприятия, направленные на достижение  цели Федерального проекта "Содействие развитию инфраструктуры субъектов Российской Федерации (муниципальных образований)"</t>
  </si>
  <si>
    <t>№п/п</t>
  </si>
  <si>
    <t>1.1.</t>
  </si>
  <si>
    <t>1.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</si>
  <si>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</si>
  <si>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1.2.</t>
  </si>
  <si>
    <t>Мероприятия, направленные на достижение  цели Федерального проекта "Комплексная система обращения с твердыми коммунальными отходами"</t>
  </si>
  <si>
    <t>2.1.</t>
  </si>
  <si>
    <t>Проведение мероприятий по созданию мест (площадок) накопления твердых коммунальных отходов</t>
  </si>
  <si>
    <t>2.2.</t>
  </si>
  <si>
    <t>2.3.</t>
  </si>
  <si>
    <t>Проведение мероприятий по оснащению мест (площадок) накопления твердых коммунальных отходов емкостями  для раздельного накопления твердых коммунальных отходов</t>
  </si>
  <si>
    <t>1.3.</t>
  </si>
  <si>
    <t>2.</t>
  </si>
  <si>
    <t>КУМИ, Комитет</t>
  </si>
  <si>
    <t>Мероприятия по выявлению бесхозяйного недвижимого имущества, используемого для передачи энергетических ресурсов на территории МО г. Волхов</t>
  </si>
  <si>
    <t>КУМИ</t>
  </si>
  <si>
    <t>Мероприятия по организации управления бесхозяйными объектами недвижимого имущества, используемыми для передачи энергетических ресурсов, с момента выявления таких объектов.</t>
  </si>
  <si>
    <t>Перечень объектов, включенных в мероприятия муниципальной программы МО город Волхов</t>
  </si>
  <si>
    <t>«Обеспечение устойчивого функционирования и развития коммунальной и инженерной инфраструктуры</t>
  </si>
  <si>
    <t xml:space="preserve">N   п/п </t>
  </si>
  <si>
    <t>наименование мероприятия</t>
  </si>
  <si>
    <t>перечень объектов включенных в реализацию мероприятия</t>
  </si>
  <si>
    <t>Всего (тыс.руб.)</t>
  </si>
  <si>
    <t xml:space="preserve">  </t>
  </si>
  <si>
    <t>Итого по мероприятиям  программы</t>
  </si>
  <si>
    <t xml:space="preserve"> и повышения энергоэффективности в МО г. Волхов» на 2022 год</t>
  </si>
  <si>
    <t>Источники  финансирования             (тыс. руб.)</t>
  </si>
  <si>
    <t>Итого по процессной части   программы</t>
  </si>
  <si>
    <t>РБ</t>
  </si>
  <si>
    <t>Ответственный исполнитель, участник</t>
  </si>
  <si>
    <t>всего расходов (тыс. руб.)</t>
  </si>
  <si>
    <t>итого расходов по пропроцессной части программы</t>
  </si>
  <si>
    <t>Комплекс процессных мероприятий  "Энергосбережение и повышение энергетической эффективности на территории МО г. Волхов"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</si>
  <si>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</si>
  <si>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на проектирование и строительство системы уличного освещения с внедрением энергосберегающего оборудования</t>
  </si>
  <si>
    <t>Комплекс процессных мероприятий  "Реализация мероприятий, направленных на снижение негативного воздействия отходов потребления на окружающую среду"</t>
  </si>
  <si>
    <t>проведение мероприятий по рекультивации (восстановлению) нарушенных земель, занятых свалкой твердых бытовых отходов</t>
  </si>
  <si>
    <t>Мероприятия, направленные на достижение целей проектов</t>
  </si>
  <si>
    <t>итого расходов прогаммы по мероприятиям, направленным на достижение целей проектов</t>
  </si>
  <si>
    <t>…</t>
  </si>
  <si>
    <t>комитет</t>
  </si>
  <si>
    <t>комитет, МКУ "Служба заказчика"</t>
  </si>
  <si>
    <t xml:space="preserve">на реализацию мероприятий по повышению надежности и  энергетической эффективности  </t>
  </si>
  <si>
    <t>1.4.</t>
  </si>
  <si>
    <t>1.5.</t>
  </si>
  <si>
    <t>Итого по процессной части программы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</si>
  <si>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ул.Советская (четная сторона), ул.Воронежская, Лисички, Новый поселок, Архангело-Михайловский, Шкурина горка, Валим, Званка, Плеханово,Кикино, Симанково, Заполек, ул.Степана Разина, Халтурино, ул.Строительная (в том числе проектно-изыскательские работы)    </t>
  </si>
  <si>
    <t>Создание мест (площадок) накопления ТКО</t>
  </si>
  <si>
    <t>комитет, УК, ТСЖ</t>
  </si>
  <si>
    <t xml:space="preserve">Наименование муниципальной программы, подпрограммы, структурного элемента </t>
  </si>
  <si>
    <t>итого</t>
  </si>
  <si>
    <t>местный бюджет</t>
  </si>
  <si>
    <t>районный бюджет</t>
  </si>
  <si>
    <t>областной бюджет</t>
  </si>
  <si>
    <t>2022-2030</t>
  </si>
  <si>
    <t>2025-2030</t>
  </si>
  <si>
    <t xml:space="preserve">Приложение 3 </t>
  </si>
  <si>
    <t>Приложение к плану  мероприятий  N1</t>
  </si>
  <si>
    <t xml:space="preserve">Приложение 1 </t>
  </si>
  <si>
    <t>СВЕДЕНИЯ</t>
  </si>
  <si>
    <t>наименование показателя (индикатора)</t>
  </si>
  <si>
    <t>еденица измерения</t>
  </si>
  <si>
    <t>Значения показателей (индикаторов)</t>
  </si>
  <si>
    <t>удельный вес показателя</t>
  </si>
  <si>
    <t>2020 год (базовое значение)</t>
  </si>
  <si>
    <t>2021 год (оценка)</t>
  </si>
  <si>
    <t>2022 год</t>
  </si>
  <si>
    <t>2023 год</t>
  </si>
  <si>
    <t>2024 год</t>
  </si>
  <si>
    <t xml:space="preserve">плановое значение </t>
  </si>
  <si>
    <t>ед.</t>
  </si>
  <si>
    <t>фактическое значение</t>
  </si>
  <si>
    <t>Количество установленных энергосберегающих  светильников  уличного освещения</t>
  </si>
  <si>
    <t>Количество  разработанных проектов строительства системы уличного освещения</t>
  </si>
  <si>
    <t>%</t>
  </si>
  <si>
    <t>Протяженность построенных сетей газоснабжения</t>
  </si>
  <si>
    <t>№ п/п</t>
  </si>
  <si>
    <t>Наименование целевого  показателя</t>
  </si>
  <si>
    <t>Ед. измерения</t>
  </si>
  <si>
    <t>Алгоритм формирования (формула)</t>
  </si>
  <si>
    <t>п.м.</t>
  </si>
  <si>
    <t>Показатель определяется в соответствии с муниципальными контрактами по СМР</t>
  </si>
  <si>
    <t>Обеспеченность объектами накопления ТКО (контейнерными площадками)</t>
  </si>
  <si>
    <t>Показатель определяется  как отношение установленных контейнерных площадок к общему числу контейнерных площадок необходимых к установке</t>
  </si>
  <si>
    <t>Оснащение мест (площадок) накопления ТКО емкостями для накопления</t>
  </si>
  <si>
    <t>шт.</t>
  </si>
  <si>
    <t>Показатель  определяется  в соответствии с количеством установленных емкостей на основании муниципальных контрактов</t>
  </si>
  <si>
    <t>Оснащение мест (площадок) накопления ТКО емкостями  для раздельного накопления твердых коммунальных отходов</t>
  </si>
  <si>
    <t>Показатель  определяется  в соответствии с количеством установленных энергосберегающих светильников на основании муниципальных контрактов</t>
  </si>
  <si>
    <t>Количество разработанных проектов строительства системы уличного освещения</t>
  </si>
  <si>
    <t>Показатель  определяется в соответствии с количеством разработанных проектов на основании муниципальных контрактов</t>
  </si>
  <si>
    <t>Количество выявленного бесхозяйного недвижимого имущества</t>
  </si>
  <si>
    <t>Показатель  определяется  в соответствии с количеством выявленного бесхозяйного недвижимого имущества</t>
  </si>
  <si>
    <t>Количество бесхозяйного недвижимого имущества переданного на содержание и обслуживание ресурсоснабжающим организациям</t>
  </si>
  <si>
    <t>Показатель  определяется  в соответствии с количеством бесхозяйного недвижимого имущества переданного на содержание и обслуживание ресурсоснабжающим организациям</t>
  </si>
  <si>
    <t xml:space="preserve">приложение2 </t>
  </si>
  <si>
    <t>Порядок сбора информации и методика расчета показателей                                                                               муниципальной программы  МО г. Волхов"Обеспечение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</si>
  <si>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Количество бесхозяйного недвижимого имущества переданного на содержание и обслуживание РСО</t>
  </si>
  <si>
    <t>кв.м.</t>
  </si>
  <si>
    <t>Показатель определяется в соответствии с муниципальными контрактами на выполнение работ</t>
  </si>
  <si>
    <t>Рекольтивация (восстановление) нарушенных земель занятых сволкой ТБО и ПО</t>
  </si>
  <si>
    <t>Проведение мероприятий по оснащению мест (площадок) накопления твердых коммунальных отходов емкостями для накопления твердых коммунальных отходов</t>
  </si>
  <si>
    <t>Оснащение мест (площадок) накопления ТКО емкостями для накопления ТКО</t>
  </si>
  <si>
    <t xml:space="preserve">о показателях (индикаторах) муниципальной программы  МО г. Волхов  "Обеспечение устойчивого функционирования и развития  коммунальной и инженерной инфраструктуры и повышение энергоэффективности в МО г. Волхов" и их значениях </t>
  </si>
  <si>
    <t>План реализации муниципальной программы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</si>
  <si>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Дооборудование индивидуальных тепловых пунктов с установкой системы автоматизации и источника бесперебойного питания в МКД, расположенных по адресу: Ленинградская область, город Волхов, бульвар Южный, д.4, д.6</t>
  </si>
  <si>
    <t>1.6.</t>
  </si>
  <si>
    <t>Строительство воздушной линии уличного освещения м-на Лисички в г. Волхов (1-я,2-я,3-я Первомайская, Западная)</t>
  </si>
  <si>
    <t>оснащение ПУ муниципальнх квартир на территории МО г. Волхов</t>
  </si>
  <si>
    <t>Строительство распределительного газопровода для газоснабжения микрорайона Пороги в г. Волхов (в том числе проектно-изыскательские работы)</t>
  </si>
  <si>
    <t>Строительство газопровода для перевода многоквартирных жилых домов в микрорайоне Мурманские ворота г. Волхов Волховского муниципального района с сжиженного на природный газ</t>
  </si>
  <si>
    <t>Количество дооборудованых индивидуальных тепловых пунктов с установкой системы автоматизации и ИБП</t>
  </si>
  <si>
    <t>Показатель  определяется  в соответствии с количеством установленного оборудования в ИТП на основании муниципальных контрактов</t>
  </si>
  <si>
    <t>Доля жилих помещений в МКД  г. Волхов, оснащенных ИПУ</t>
  </si>
  <si>
    <t>горячей воды</t>
  </si>
  <si>
    <t>холодной воды</t>
  </si>
  <si>
    <t>газа</t>
  </si>
  <si>
    <t>электроэнергии</t>
  </si>
  <si>
    <t>4.1.</t>
  </si>
  <si>
    <t>4.2.</t>
  </si>
  <si>
    <t>4.3.</t>
  </si>
  <si>
    <t>4.4.</t>
  </si>
  <si>
    <t>Доля  МКД  г. Волхов, оснащенных ОПУ</t>
  </si>
  <si>
    <t>тепловой энергии</t>
  </si>
  <si>
    <t>Доля потребляемых муниципальными учреждениями энергетических ресурсов, приобретаемых по приборам учета:</t>
  </si>
  <si>
    <t>теповой энергии</t>
  </si>
  <si>
    <t>Удельные расходы потребления энергетических ресурсов муниципальными учреждениями</t>
  </si>
  <si>
    <t>5.1.</t>
  </si>
  <si>
    <t>5.2.</t>
  </si>
  <si>
    <t>5.3.</t>
  </si>
  <si>
    <t>5.4.</t>
  </si>
  <si>
    <t>6.1.</t>
  </si>
  <si>
    <t>6.2.</t>
  </si>
  <si>
    <t>6.3.</t>
  </si>
  <si>
    <t>6.4.</t>
  </si>
  <si>
    <t>8.1.</t>
  </si>
  <si>
    <t>8.2.</t>
  </si>
  <si>
    <t>Доля МКД, имеущих класс энергетической эффективности "В" и выше</t>
  </si>
  <si>
    <t>10.1.</t>
  </si>
  <si>
    <t>10.2.</t>
  </si>
  <si>
    <t>Удельные расходы потребления энергетических ресурсов МКД</t>
  </si>
  <si>
    <t>10.3.</t>
  </si>
  <si>
    <t>10.4.</t>
  </si>
  <si>
    <t xml:space="preserve">Количество установленных ИПУ энергетических ресурсов в муниципальных квартирах на территории г. Волхов </t>
  </si>
  <si>
    <t xml:space="preserve">Количество установленных ИПУ энергетических ресурсов в муниципальных квартирах  на территории г. Волхов </t>
  </si>
  <si>
    <t>Показатель  определяется  в соответствии с количеством установленных ИПУ на основании муниципальных контрактов  по итогу года</t>
  </si>
  <si>
    <t>Удельный расход топлива на отпущенную тепловую энергию с коллекторов тепловых электростанций на территории МО г. Волхов</t>
  </si>
  <si>
    <t>Удельный расход топлива на отпущенную тепловую энергию с коллекторов котельных в тепловую сеть  тепловую энергию на территории МО г. Волхов</t>
  </si>
  <si>
    <t>Доля потерь тепловой энергии при ее передаче в общем объеме переданной тепловой энергии на территории МО г. Волхов</t>
  </si>
  <si>
    <t>Доля энергоэффективных источников света в системах уличного освещения на территории МО г. Волхов</t>
  </si>
  <si>
    <t>Удельный расход топлива на отпуск электрической энергии тепловыми электростанциями на территории МО г. Волхов</t>
  </si>
  <si>
    <t>т.у.т./ тыс. Гкал</t>
  </si>
  <si>
    <t>куб.м/ чел</t>
  </si>
  <si>
    <t>Гкал/ кв.м</t>
  </si>
  <si>
    <t>кВтч/ кв.м</t>
  </si>
  <si>
    <t>Доля потерь электрической энергии при ее передаче по распределительным сетям в общем объеме переданной электрической энергии на территории МО г. Волхов</t>
  </si>
  <si>
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</t>
  </si>
  <si>
    <t>Показатель определяется в соответствии с приказом Минэконом развития РФ №231 от 28.04.21г.</t>
  </si>
  <si>
    <t>Показатель определяется по видам энергетических ресурсов в соответствии с приказом Минэконом развития РФ №231 от 28.04.21г.</t>
  </si>
  <si>
    <t>Доля потребляемых муниципальными учреждениями энергетических ресурсов, приобретаемых по приборам учета</t>
  </si>
  <si>
    <t>кВтч/кв.м     Гкал/кв.м</t>
  </si>
  <si>
    <t>кВтч/кв.м     Гкал/кв.м   куб.м/чел</t>
  </si>
  <si>
    <t>т.у.т./ млн кВт*ч</t>
  </si>
  <si>
    <t>1.7.</t>
  </si>
  <si>
    <t>мероприятие по энергосбережению в организациях с участием муниципального образования и повышению энергетической эффективности этих организаций</t>
  </si>
  <si>
    <t>мероприятия по информационному обеспечению мероприятий указанных в пунктах 1.4.-.1.5., в том числе информирование потребителей энергетических ресурсов об указанных мероприятий и о способах энергосбережения и повышения энергетической эффективности</t>
  </si>
  <si>
    <t>-</t>
  </si>
  <si>
    <t>Показатель определяется в соответствии с приказом Минэконом развития РФ №231 от 28.04.21г. (по данным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</si>
  <si>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 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</si>
  <si>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</si>
  <si>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ресурсоснабжающих компаний)</t>
  </si>
  <si>
    <t>оснащение приборами учета энергетических ресурсов (муниципальные квартиры, расположенные на территории МО г. Волхов)</t>
  </si>
  <si>
    <t>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</si>
</sst>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0" fillId="5" borderId="0" xfId="0" applyFill="1"/>
    <xf numFmtId="0" fontId="8" fillId="5" borderId="12" xfId="0" applyFont="1" applyFill="1" applyBorder="1" applyAlignment="1">
      <alignment vertical="center" wrapText="1"/>
    </xf>
    <xf numFmtId="0" fontId="0" fillId="0" borderId="12" xfId="0" applyBorder="1"/>
    <xf numFmtId="0" fontId="9" fillId="5" borderId="12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9" fillId="5" borderId="13" xfId="0" applyNumberFormat="1" applyFont="1" applyFill="1" applyBorder="1" applyAlignment="1">
      <alignment horizontal="right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left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vertical="center" wrapText="1"/>
    </xf>
    <xf numFmtId="165" fontId="12" fillId="0" borderId="12" xfId="0" applyNumberFormat="1" applyFont="1" applyBorder="1"/>
    <xf numFmtId="165" fontId="13" fillId="0" borderId="12" xfId="0" applyNumberFormat="1" applyFont="1" applyBorder="1"/>
    <xf numFmtId="165" fontId="13" fillId="5" borderId="12" xfId="0" applyNumberFormat="1" applyFont="1" applyFill="1" applyBorder="1"/>
    <xf numFmtId="165" fontId="13" fillId="0" borderId="12" xfId="0" applyNumberFormat="1" applyFont="1" applyBorder="1" applyAlignment="1">
      <alignment wrapText="1"/>
    </xf>
    <xf numFmtId="165" fontId="13" fillId="5" borderId="12" xfId="0" applyNumberFormat="1" applyFont="1" applyFill="1" applyBorder="1" applyAlignment="1">
      <alignment wrapText="1"/>
    </xf>
    <xf numFmtId="0" fontId="12" fillId="5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3" fillId="5" borderId="12" xfId="0" applyNumberFormat="1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top" wrapText="1"/>
    </xf>
    <xf numFmtId="2" fontId="13" fillId="5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/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6" fontId="8" fillId="5" borderId="13" xfId="0" applyNumberFormat="1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top" wrapText="1"/>
    </xf>
    <xf numFmtId="164" fontId="13" fillId="5" borderId="12" xfId="0" applyNumberFormat="1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left" vertical="center" wrapText="1"/>
    </xf>
    <xf numFmtId="164" fontId="18" fillId="5" borderId="12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justify" vertical="center" wrapText="1"/>
    </xf>
    <xf numFmtId="0" fontId="4" fillId="5" borderId="10" xfId="0" applyFont="1" applyFill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" fontId="1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justify" vertical="center" wrapText="1"/>
    </xf>
    <xf numFmtId="0" fontId="4" fillId="5" borderId="9" xfId="0" applyFont="1" applyFill="1" applyBorder="1" applyAlignment="1">
      <alignment horizontal="justify" vertical="center" wrapText="1"/>
    </xf>
    <xf numFmtId="0" fontId="4" fillId="5" borderId="8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2" fillId="5" borderId="14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2" fontId="13" fillId="5" borderId="19" xfId="0" applyNumberFormat="1" applyFont="1" applyFill="1" applyBorder="1" applyAlignment="1">
      <alignment horizontal="center" vertical="center" wrapText="1"/>
    </xf>
    <xf numFmtId="2" fontId="13" fillId="5" borderId="15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view="pageBreakPreview" topLeftCell="A70" zoomScaleNormal="100" zoomScaleSheetLayoutView="100" workbookViewId="0">
      <selection activeCell="J83" sqref="J83"/>
    </sheetView>
  </sheetViews>
  <sheetFormatPr defaultRowHeight="15" x14ac:dyDescent="0.25"/>
  <cols>
    <col min="1" max="1" width="3.28515625" customWidth="1"/>
    <col min="2" max="2" width="5.7109375" customWidth="1"/>
    <col min="3" max="3" width="30.5703125" customWidth="1"/>
    <col min="4" max="4" width="12.140625" customWidth="1"/>
    <col min="5" max="5" width="9.140625" customWidth="1"/>
    <col min="6" max="6" width="0.28515625" hidden="1" customWidth="1"/>
    <col min="11" max="11" width="11" customWidth="1"/>
  </cols>
  <sheetData>
    <row r="1" spans="2:11" ht="16.5" x14ac:dyDescent="0.25">
      <c r="B1" s="50"/>
      <c r="C1" s="50"/>
      <c r="D1" s="50"/>
      <c r="E1" s="50"/>
      <c r="F1" s="104" t="s">
        <v>67</v>
      </c>
      <c r="G1" s="104"/>
      <c r="H1" s="104"/>
      <c r="I1" s="104"/>
      <c r="J1" s="104"/>
      <c r="K1" s="104"/>
    </row>
    <row r="3" spans="2:11" x14ac:dyDescent="0.25">
      <c r="B3" s="52"/>
      <c r="C3" s="52"/>
      <c r="D3" s="105" t="s">
        <v>68</v>
      </c>
      <c r="E3" s="105"/>
      <c r="F3" s="105"/>
      <c r="G3" s="52"/>
      <c r="H3" s="52"/>
      <c r="I3" s="52"/>
      <c r="J3" s="52"/>
      <c r="K3" s="52"/>
    </row>
    <row r="4" spans="2:11" ht="50.25" customHeight="1" x14ac:dyDescent="0.25">
      <c r="B4" s="105" t="s">
        <v>112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2:11" x14ac:dyDescent="0.25">
      <c r="B5" s="50"/>
      <c r="C5" s="50"/>
      <c r="D5" s="53"/>
      <c r="E5" s="53"/>
      <c r="F5" s="53"/>
      <c r="G5" s="50"/>
      <c r="H5" s="50"/>
      <c r="I5" s="50"/>
      <c r="J5" s="50"/>
      <c r="K5" s="50"/>
    </row>
    <row r="6" spans="2:11" x14ac:dyDescent="0.25">
      <c r="B6" s="98" t="s">
        <v>9</v>
      </c>
      <c r="C6" s="98" t="s">
        <v>69</v>
      </c>
      <c r="D6" s="98"/>
      <c r="E6" s="98" t="s">
        <v>70</v>
      </c>
      <c r="F6" s="98" t="s">
        <v>71</v>
      </c>
      <c r="G6" s="98"/>
      <c r="H6" s="98"/>
      <c r="I6" s="98"/>
      <c r="J6" s="98"/>
      <c r="K6" s="98" t="s">
        <v>72</v>
      </c>
    </row>
    <row r="7" spans="2:11" ht="40.5" customHeight="1" x14ac:dyDescent="0.25">
      <c r="B7" s="98"/>
      <c r="C7" s="98"/>
      <c r="D7" s="98"/>
      <c r="E7" s="98"/>
      <c r="F7" s="54" t="s">
        <v>73</v>
      </c>
      <c r="G7" s="54" t="s">
        <v>74</v>
      </c>
      <c r="H7" s="54" t="s">
        <v>75</v>
      </c>
      <c r="I7" s="54" t="s">
        <v>76</v>
      </c>
      <c r="J7" s="54" t="s">
        <v>77</v>
      </c>
      <c r="K7" s="98"/>
    </row>
    <row r="8" spans="2:11" x14ac:dyDescent="0.25">
      <c r="B8" s="54">
        <v>1</v>
      </c>
      <c r="C8" s="108">
        <v>2</v>
      </c>
      <c r="D8" s="109"/>
      <c r="E8" s="54">
        <v>3</v>
      </c>
      <c r="F8" s="54">
        <v>4</v>
      </c>
      <c r="G8" s="54">
        <v>5</v>
      </c>
      <c r="H8" s="54">
        <v>6</v>
      </c>
      <c r="I8" s="54">
        <v>7</v>
      </c>
      <c r="J8" s="54">
        <v>8</v>
      </c>
      <c r="K8" s="54">
        <v>9</v>
      </c>
    </row>
    <row r="9" spans="2:11" ht="32.25" customHeight="1" x14ac:dyDescent="0.25">
      <c r="B9" s="98">
        <v>1</v>
      </c>
      <c r="C9" s="101" t="s">
        <v>120</v>
      </c>
      <c r="D9" s="56" t="s">
        <v>78</v>
      </c>
      <c r="E9" s="89" t="s">
        <v>79</v>
      </c>
      <c r="F9" s="54">
        <v>0</v>
      </c>
      <c r="G9" s="54"/>
      <c r="H9" s="54">
        <v>2</v>
      </c>
      <c r="I9" s="54"/>
      <c r="J9" s="54"/>
      <c r="K9" s="106">
        <f>('Общий свод'!F26+'Общий свод'!F22)/'Общий свод'!F9*100-1.3</f>
        <v>12.676755706382002</v>
      </c>
    </row>
    <row r="10" spans="2:11" ht="27.75" customHeight="1" x14ac:dyDescent="0.25">
      <c r="B10" s="98"/>
      <c r="C10" s="102"/>
      <c r="D10" s="56" t="s">
        <v>80</v>
      </c>
      <c r="E10" s="89"/>
      <c r="F10" s="54">
        <v>0</v>
      </c>
      <c r="G10" s="54">
        <v>0</v>
      </c>
      <c r="H10" s="54"/>
      <c r="I10" s="54"/>
      <c r="J10" s="54"/>
      <c r="K10" s="107"/>
    </row>
    <row r="11" spans="2:11" ht="25.5" x14ac:dyDescent="0.25">
      <c r="B11" s="98">
        <v>2</v>
      </c>
      <c r="C11" s="101" t="s">
        <v>81</v>
      </c>
      <c r="D11" s="56" t="s">
        <v>78</v>
      </c>
      <c r="E11" s="89" t="s">
        <v>79</v>
      </c>
      <c r="F11" s="54">
        <v>329</v>
      </c>
      <c r="G11" s="54"/>
      <c r="H11" s="55">
        <v>28</v>
      </c>
      <c r="I11" s="54"/>
      <c r="J11" s="55"/>
      <c r="K11" s="106">
        <f>'Общий свод'!F42/'Общий свод'!F9*100</f>
        <v>3.8142265225130028</v>
      </c>
    </row>
    <row r="12" spans="2:11" ht="34.5" customHeight="1" x14ac:dyDescent="0.25">
      <c r="B12" s="98"/>
      <c r="C12" s="102"/>
      <c r="D12" s="56" t="s">
        <v>80</v>
      </c>
      <c r="E12" s="89"/>
      <c r="F12" s="54">
        <v>329</v>
      </c>
      <c r="G12" s="54">
        <v>19</v>
      </c>
      <c r="H12" s="54"/>
      <c r="I12" s="54"/>
      <c r="J12" s="54"/>
      <c r="K12" s="107"/>
    </row>
    <row r="13" spans="2:11" s="50" customFormat="1" ht="27" customHeight="1" x14ac:dyDescent="0.25">
      <c r="B13" s="98">
        <v>3</v>
      </c>
      <c r="C13" s="96" t="s">
        <v>152</v>
      </c>
      <c r="D13" s="56" t="s">
        <v>78</v>
      </c>
      <c r="E13" s="89" t="s">
        <v>94</v>
      </c>
      <c r="F13" s="67">
        <v>3</v>
      </c>
      <c r="G13" s="67"/>
      <c r="H13" s="55">
        <v>15</v>
      </c>
      <c r="I13" s="67">
        <v>15</v>
      </c>
      <c r="J13" s="55">
        <v>15</v>
      </c>
      <c r="K13" s="88">
        <f>'Общий свод'!F30/'Общий свод'!F9*100</f>
        <v>1.1754137501046991</v>
      </c>
    </row>
    <row r="14" spans="2:11" s="50" customFormat="1" ht="33.75" customHeight="1" x14ac:dyDescent="0.25">
      <c r="B14" s="98"/>
      <c r="C14" s="97"/>
      <c r="D14" s="56" t="s">
        <v>80</v>
      </c>
      <c r="E14" s="89"/>
      <c r="F14" s="67">
        <v>3</v>
      </c>
      <c r="G14" s="67">
        <v>55</v>
      </c>
      <c r="H14" s="67"/>
      <c r="I14" s="67"/>
      <c r="J14" s="67"/>
      <c r="K14" s="88"/>
    </row>
    <row r="15" spans="2:11" s="50" customFormat="1" x14ac:dyDescent="0.25">
      <c r="B15" s="68">
        <v>4</v>
      </c>
      <c r="C15" s="93" t="s">
        <v>131</v>
      </c>
      <c r="D15" s="94"/>
      <c r="E15" s="95"/>
      <c r="F15" s="68"/>
      <c r="G15" s="68"/>
      <c r="H15" s="68"/>
      <c r="I15" s="68"/>
      <c r="J15" s="68"/>
      <c r="K15" s="81"/>
    </row>
    <row r="16" spans="2:11" s="50" customFormat="1" ht="27.75" customHeight="1" x14ac:dyDescent="0.25">
      <c r="B16" s="103" t="s">
        <v>127</v>
      </c>
      <c r="C16" s="96" t="s">
        <v>124</v>
      </c>
      <c r="D16" s="56" t="s">
        <v>78</v>
      </c>
      <c r="E16" s="89" t="s">
        <v>83</v>
      </c>
      <c r="F16" s="68">
        <v>3</v>
      </c>
      <c r="G16" s="68"/>
      <c r="H16" s="79">
        <v>55.4</v>
      </c>
      <c r="I16" s="79">
        <v>55.4</v>
      </c>
      <c r="J16" s="79">
        <v>55.4</v>
      </c>
      <c r="K16" s="89">
        <v>0.1</v>
      </c>
    </row>
    <row r="17" spans="2:11" s="50" customFormat="1" ht="32.25" customHeight="1" x14ac:dyDescent="0.25">
      <c r="B17" s="98"/>
      <c r="C17" s="97"/>
      <c r="D17" s="56" t="s">
        <v>80</v>
      </c>
      <c r="E17" s="89"/>
      <c r="F17" s="68">
        <v>3</v>
      </c>
      <c r="G17" s="68">
        <v>55.4</v>
      </c>
      <c r="H17" s="55"/>
      <c r="I17" s="68"/>
      <c r="J17" s="68"/>
      <c r="K17" s="89"/>
    </row>
    <row r="18" spans="2:11" s="50" customFormat="1" ht="30" customHeight="1" x14ac:dyDescent="0.25">
      <c r="B18" s="98" t="s">
        <v>128</v>
      </c>
      <c r="C18" s="96" t="s">
        <v>123</v>
      </c>
      <c r="D18" s="56" t="s">
        <v>78</v>
      </c>
      <c r="E18" s="89" t="s">
        <v>83</v>
      </c>
      <c r="F18" s="68">
        <v>3</v>
      </c>
      <c r="G18" s="68"/>
      <c r="H18" s="79">
        <v>42.3</v>
      </c>
      <c r="I18" s="79">
        <v>42.3</v>
      </c>
      <c r="J18" s="79">
        <v>42.3</v>
      </c>
      <c r="K18" s="89"/>
    </row>
    <row r="19" spans="2:11" s="50" customFormat="1" ht="33.75" customHeight="1" x14ac:dyDescent="0.25">
      <c r="B19" s="98"/>
      <c r="C19" s="97"/>
      <c r="D19" s="56" t="s">
        <v>80</v>
      </c>
      <c r="E19" s="89"/>
      <c r="F19" s="68">
        <v>3</v>
      </c>
      <c r="G19" s="68">
        <v>42.3</v>
      </c>
      <c r="H19" s="55"/>
      <c r="I19" s="68"/>
      <c r="J19" s="68"/>
      <c r="K19" s="89"/>
    </row>
    <row r="20" spans="2:11" s="50" customFormat="1" ht="30" customHeight="1" x14ac:dyDescent="0.25">
      <c r="B20" s="98" t="s">
        <v>129</v>
      </c>
      <c r="C20" s="96" t="s">
        <v>132</v>
      </c>
      <c r="D20" s="56" t="s">
        <v>78</v>
      </c>
      <c r="E20" s="89" t="s">
        <v>83</v>
      </c>
      <c r="F20" s="68">
        <v>3</v>
      </c>
      <c r="G20" s="68"/>
      <c r="H20" s="79">
        <v>51.9</v>
      </c>
      <c r="I20" s="79">
        <v>51.9</v>
      </c>
      <c r="J20" s="79">
        <v>51.9</v>
      </c>
      <c r="K20" s="89"/>
    </row>
    <row r="21" spans="2:11" s="50" customFormat="1" ht="33.75" customHeight="1" x14ac:dyDescent="0.25">
      <c r="B21" s="98"/>
      <c r="C21" s="97"/>
      <c r="D21" s="56" t="s">
        <v>80</v>
      </c>
      <c r="E21" s="89"/>
      <c r="F21" s="68">
        <v>3</v>
      </c>
      <c r="G21" s="68">
        <v>51.9</v>
      </c>
      <c r="H21" s="55"/>
      <c r="I21" s="68"/>
      <c r="J21" s="68"/>
      <c r="K21" s="89"/>
    </row>
    <row r="22" spans="2:11" s="50" customFormat="1" ht="25.5" x14ac:dyDescent="0.25">
      <c r="B22" s="98" t="s">
        <v>130</v>
      </c>
      <c r="C22" s="96" t="s">
        <v>126</v>
      </c>
      <c r="D22" s="56" t="s">
        <v>78</v>
      </c>
      <c r="E22" s="89" t="s">
        <v>83</v>
      </c>
      <c r="F22" s="68">
        <v>3</v>
      </c>
      <c r="G22" s="68"/>
      <c r="H22" s="79">
        <v>47.6</v>
      </c>
      <c r="I22" s="79">
        <v>47.6</v>
      </c>
      <c r="J22" s="79">
        <v>47.6</v>
      </c>
      <c r="K22" s="89"/>
    </row>
    <row r="23" spans="2:11" s="50" customFormat="1" ht="28.5" customHeight="1" x14ac:dyDescent="0.25">
      <c r="B23" s="98"/>
      <c r="C23" s="97"/>
      <c r="D23" s="56" t="s">
        <v>80</v>
      </c>
      <c r="E23" s="89"/>
      <c r="F23" s="68">
        <v>3</v>
      </c>
      <c r="G23" s="68">
        <v>47.6</v>
      </c>
      <c r="H23" s="68"/>
      <c r="I23" s="68"/>
      <c r="J23" s="68"/>
      <c r="K23" s="89"/>
    </row>
    <row r="24" spans="2:11" s="50" customFormat="1" ht="33.75" customHeight="1" x14ac:dyDescent="0.25">
      <c r="B24" s="68">
        <v>5</v>
      </c>
      <c r="C24" s="93" t="s">
        <v>122</v>
      </c>
      <c r="D24" s="94"/>
      <c r="E24" s="95"/>
      <c r="F24" s="68"/>
      <c r="G24" s="68"/>
      <c r="H24" s="68"/>
      <c r="I24" s="68"/>
      <c r="J24" s="68"/>
      <c r="K24" s="90">
        <v>0.1</v>
      </c>
    </row>
    <row r="25" spans="2:11" s="50" customFormat="1" ht="27.75" customHeight="1" x14ac:dyDescent="0.25">
      <c r="B25" s="103" t="s">
        <v>136</v>
      </c>
      <c r="C25" s="96" t="s">
        <v>124</v>
      </c>
      <c r="D25" s="56" t="s">
        <v>78</v>
      </c>
      <c r="E25" s="89" t="s">
        <v>83</v>
      </c>
      <c r="F25" s="67">
        <v>3</v>
      </c>
      <c r="G25" s="67"/>
      <c r="H25" s="79">
        <v>72.3</v>
      </c>
      <c r="I25" s="79">
        <v>72.3</v>
      </c>
      <c r="J25" s="79">
        <v>72.3</v>
      </c>
      <c r="K25" s="91"/>
    </row>
    <row r="26" spans="2:11" s="50" customFormat="1" ht="32.25" customHeight="1" x14ac:dyDescent="0.25">
      <c r="B26" s="98"/>
      <c r="C26" s="97"/>
      <c r="D26" s="56" t="s">
        <v>80</v>
      </c>
      <c r="E26" s="89"/>
      <c r="F26" s="67">
        <v>3</v>
      </c>
      <c r="G26" s="67">
        <v>72.3</v>
      </c>
      <c r="H26" s="55"/>
      <c r="I26" s="67"/>
      <c r="J26" s="67"/>
      <c r="K26" s="91"/>
    </row>
    <row r="27" spans="2:11" s="50" customFormat="1" ht="30" customHeight="1" x14ac:dyDescent="0.25">
      <c r="B27" s="98" t="s">
        <v>137</v>
      </c>
      <c r="C27" s="96" t="s">
        <v>123</v>
      </c>
      <c r="D27" s="56" t="s">
        <v>78</v>
      </c>
      <c r="E27" s="89" t="s">
        <v>83</v>
      </c>
      <c r="F27" s="67">
        <v>3</v>
      </c>
      <c r="G27" s="67"/>
      <c r="H27" s="79">
        <v>78.099999999999994</v>
      </c>
      <c r="I27" s="79">
        <v>78.099999999999994</v>
      </c>
      <c r="J27" s="79">
        <v>78.099999999999994</v>
      </c>
      <c r="K27" s="91"/>
    </row>
    <row r="28" spans="2:11" s="50" customFormat="1" ht="33.75" customHeight="1" x14ac:dyDescent="0.25">
      <c r="B28" s="98"/>
      <c r="C28" s="97"/>
      <c r="D28" s="56" t="s">
        <v>80</v>
      </c>
      <c r="E28" s="89"/>
      <c r="F28" s="67">
        <v>3</v>
      </c>
      <c r="G28" s="67">
        <v>78.099999999999994</v>
      </c>
      <c r="H28" s="55"/>
      <c r="I28" s="67"/>
      <c r="J28" s="67"/>
      <c r="K28" s="91"/>
    </row>
    <row r="29" spans="2:11" s="50" customFormat="1" ht="25.5" x14ac:dyDescent="0.25">
      <c r="B29" s="98" t="s">
        <v>138</v>
      </c>
      <c r="C29" s="96" t="s">
        <v>126</v>
      </c>
      <c r="D29" s="56" t="s">
        <v>78</v>
      </c>
      <c r="E29" s="89" t="s">
        <v>83</v>
      </c>
      <c r="F29" s="68">
        <v>3</v>
      </c>
      <c r="G29" s="68"/>
      <c r="H29" s="79">
        <v>99.9</v>
      </c>
      <c r="I29" s="79">
        <v>99.9</v>
      </c>
      <c r="J29" s="79">
        <v>99.9</v>
      </c>
      <c r="K29" s="91"/>
    </row>
    <row r="30" spans="2:11" s="50" customFormat="1" ht="28.5" customHeight="1" x14ac:dyDescent="0.25">
      <c r="B30" s="98"/>
      <c r="C30" s="97"/>
      <c r="D30" s="56" t="s">
        <v>80</v>
      </c>
      <c r="E30" s="89"/>
      <c r="F30" s="68">
        <v>3</v>
      </c>
      <c r="G30" s="68">
        <v>99.9</v>
      </c>
      <c r="H30" s="55"/>
      <c r="I30" s="68"/>
      <c r="J30" s="68"/>
      <c r="K30" s="91"/>
    </row>
    <row r="31" spans="2:11" ht="25.5" x14ac:dyDescent="0.25">
      <c r="B31" s="98" t="s">
        <v>139</v>
      </c>
      <c r="C31" s="96" t="s">
        <v>125</v>
      </c>
      <c r="D31" s="56" t="s">
        <v>78</v>
      </c>
      <c r="E31" s="89" t="s">
        <v>83</v>
      </c>
      <c r="F31" s="54">
        <v>3</v>
      </c>
      <c r="G31" s="54"/>
      <c r="H31" s="79">
        <v>28.6</v>
      </c>
      <c r="I31" s="79">
        <v>28.6</v>
      </c>
      <c r="J31" s="79">
        <v>28.6</v>
      </c>
      <c r="K31" s="91"/>
    </row>
    <row r="32" spans="2:11" ht="28.5" customHeight="1" x14ac:dyDescent="0.25">
      <c r="B32" s="98"/>
      <c r="C32" s="97"/>
      <c r="D32" s="56" t="s">
        <v>80</v>
      </c>
      <c r="E32" s="89"/>
      <c r="F32" s="54">
        <v>3</v>
      </c>
      <c r="G32" s="54">
        <v>28.6</v>
      </c>
      <c r="H32" s="55"/>
      <c r="I32" s="54"/>
      <c r="J32" s="54"/>
      <c r="K32" s="92"/>
    </row>
    <row r="33" spans="2:11" s="50" customFormat="1" ht="44.25" customHeight="1" x14ac:dyDescent="0.25">
      <c r="B33" s="68">
        <v>6</v>
      </c>
      <c r="C33" s="93" t="s">
        <v>133</v>
      </c>
      <c r="D33" s="94"/>
      <c r="E33" s="95"/>
      <c r="F33" s="68"/>
      <c r="G33" s="68"/>
      <c r="H33" s="55"/>
      <c r="I33" s="68"/>
      <c r="J33" s="68"/>
      <c r="K33" s="90">
        <v>0.1</v>
      </c>
    </row>
    <row r="34" spans="2:11" s="50" customFormat="1" ht="27.75" customHeight="1" x14ac:dyDescent="0.25">
      <c r="B34" s="103" t="s">
        <v>140</v>
      </c>
      <c r="C34" s="96" t="s">
        <v>124</v>
      </c>
      <c r="D34" s="56" t="s">
        <v>78</v>
      </c>
      <c r="E34" s="89" t="s">
        <v>83</v>
      </c>
      <c r="F34" s="68">
        <v>3</v>
      </c>
      <c r="G34" s="68"/>
      <c r="H34" s="55">
        <v>100</v>
      </c>
      <c r="I34" s="68">
        <v>100</v>
      </c>
      <c r="J34" s="55">
        <v>100</v>
      </c>
      <c r="K34" s="91"/>
    </row>
    <row r="35" spans="2:11" s="50" customFormat="1" ht="32.25" customHeight="1" x14ac:dyDescent="0.25">
      <c r="B35" s="98"/>
      <c r="C35" s="97"/>
      <c r="D35" s="56" t="s">
        <v>80</v>
      </c>
      <c r="E35" s="89"/>
      <c r="F35" s="68">
        <v>3</v>
      </c>
      <c r="G35" s="68">
        <v>100</v>
      </c>
      <c r="H35" s="55"/>
      <c r="I35" s="68"/>
      <c r="J35" s="68"/>
      <c r="K35" s="91"/>
    </row>
    <row r="36" spans="2:11" s="50" customFormat="1" ht="30" customHeight="1" x14ac:dyDescent="0.25">
      <c r="B36" s="98" t="s">
        <v>141</v>
      </c>
      <c r="C36" s="96" t="s">
        <v>123</v>
      </c>
      <c r="D36" s="56" t="s">
        <v>78</v>
      </c>
      <c r="E36" s="89" t="s">
        <v>83</v>
      </c>
      <c r="F36" s="68">
        <v>3</v>
      </c>
      <c r="G36" s="68"/>
      <c r="H36" s="55">
        <v>100</v>
      </c>
      <c r="I36" s="68">
        <v>100</v>
      </c>
      <c r="J36" s="55">
        <v>100</v>
      </c>
      <c r="K36" s="91"/>
    </row>
    <row r="37" spans="2:11" s="50" customFormat="1" ht="33.75" customHeight="1" x14ac:dyDescent="0.25">
      <c r="B37" s="98"/>
      <c r="C37" s="97"/>
      <c r="D37" s="56" t="s">
        <v>80</v>
      </c>
      <c r="E37" s="89"/>
      <c r="F37" s="68">
        <v>3</v>
      </c>
      <c r="G37" s="68">
        <v>100</v>
      </c>
      <c r="H37" s="68"/>
      <c r="I37" s="68"/>
      <c r="J37" s="68"/>
      <c r="K37" s="91"/>
    </row>
    <row r="38" spans="2:11" s="50" customFormat="1" ht="25.5" x14ac:dyDescent="0.25">
      <c r="B38" s="98" t="s">
        <v>142</v>
      </c>
      <c r="C38" s="96" t="s">
        <v>126</v>
      </c>
      <c r="D38" s="56" t="s">
        <v>78</v>
      </c>
      <c r="E38" s="89" t="s">
        <v>83</v>
      </c>
      <c r="F38" s="68">
        <v>3</v>
      </c>
      <c r="G38" s="68"/>
      <c r="H38" s="55">
        <v>100</v>
      </c>
      <c r="I38" s="68">
        <v>100</v>
      </c>
      <c r="J38" s="55">
        <v>100</v>
      </c>
      <c r="K38" s="91"/>
    </row>
    <row r="39" spans="2:11" s="50" customFormat="1" ht="28.5" customHeight="1" x14ac:dyDescent="0.25">
      <c r="B39" s="98"/>
      <c r="C39" s="97"/>
      <c r="D39" s="56" t="s">
        <v>80</v>
      </c>
      <c r="E39" s="89"/>
      <c r="F39" s="68">
        <v>3</v>
      </c>
      <c r="G39" s="68">
        <v>100</v>
      </c>
      <c r="H39" s="68"/>
      <c r="I39" s="68"/>
      <c r="J39" s="68"/>
      <c r="K39" s="91"/>
    </row>
    <row r="40" spans="2:11" s="50" customFormat="1" ht="25.5" x14ac:dyDescent="0.25">
      <c r="B40" s="98" t="s">
        <v>143</v>
      </c>
      <c r="C40" s="96" t="s">
        <v>134</v>
      </c>
      <c r="D40" s="56" t="s">
        <v>78</v>
      </c>
      <c r="E40" s="89" t="s">
        <v>83</v>
      </c>
      <c r="F40" s="68">
        <v>3</v>
      </c>
      <c r="G40" s="68"/>
      <c r="H40" s="79">
        <v>91</v>
      </c>
      <c r="I40" s="79">
        <v>91</v>
      </c>
      <c r="J40" s="79">
        <v>91</v>
      </c>
      <c r="K40" s="91"/>
    </row>
    <row r="41" spans="2:11" s="50" customFormat="1" ht="28.5" customHeight="1" x14ac:dyDescent="0.25">
      <c r="B41" s="98"/>
      <c r="C41" s="97"/>
      <c r="D41" s="56" t="s">
        <v>80</v>
      </c>
      <c r="E41" s="89"/>
      <c r="F41" s="68">
        <v>3</v>
      </c>
      <c r="G41" s="68">
        <v>91</v>
      </c>
      <c r="H41" s="55"/>
      <c r="I41" s="68"/>
      <c r="J41" s="68"/>
      <c r="K41" s="92"/>
    </row>
    <row r="42" spans="2:11" s="50" customFormat="1" ht="48.75" customHeight="1" x14ac:dyDescent="0.25">
      <c r="B42" s="98">
        <v>7</v>
      </c>
      <c r="C42" s="96" t="s">
        <v>165</v>
      </c>
      <c r="D42" s="56" t="s">
        <v>78</v>
      </c>
      <c r="E42" s="89" t="s">
        <v>83</v>
      </c>
      <c r="F42" s="68">
        <v>3</v>
      </c>
      <c r="G42" s="68"/>
      <c r="H42" s="68">
        <v>63</v>
      </c>
      <c r="I42" s="68">
        <v>63</v>
      </c>
      <c r="J42" s="55">
        <v>63</v>
      </c>
      <c r="K42" s="99">
        <v>0.1</v>
      </c>
    </row>
    <row r="43" spans="2:11" s="50" customFormat="1" ht="56.25" customHeight="1" x14ac:dyDescent="0.25">
      <c r="B43" s="98"/>
      <c r="C43" s="97"/>
      <c r="D43" s="56" t="s">
        <v>80</v>
      </c>
      <c r="E43" s="89"/>
      <c r="F43" s="68">
        <v>3</v>
      </c>
      <c r="G43" s="68">
        <v>63</v>
      </c>
      <c r="H43" s="68"/>
      <c r="I43" s="68"/>
      <c r="J43" s="68"/>
      <c r="K43" s="100"/>
    </row>
    <row r="44" spans="2:11" s="50" customFormat="1" ht="30" customHeight="1" x14ac:dyDescent="0.25">
      <c r="B44" s="68">
        <v>8</v>
      </c>
      <c r="C44" s="93" t="s">
        <v>135</v>
      </c>
      <c r="D44" s="94"/>
      <c r="E44" s="95"/>
      <c r="F44" s="68"/>
      <c r="G44" s="68"/>
      <c r="H44" s="68"/>
      <c r="I44" s="68"/>
      <c r="J44" s="68"/>
      <c r="K44" s="78"/>
    </row>
    <row r="45" spans="2:11" s="50" customFormat="1" ht="25.5" x14ac:dyDescent="0.25">
      <c r="B45" s="98" t="s">
        <v>144</v>
      </c>
      <c r="C45" s="96" t="s">
        <v>126</v>
      </c>
      <c r="D45" s="56" t="s">
        <v>78</v>
      </c>
      <c r="E45" s="89" t="s">
        <v>163</v>
      </c>
      <c r="F45" s="68">
        <v>3</v>
      </c>
      <c r="G45" s="68"/>
      <c r="H45" s="79">
        <v>40.61</v>
      </c>
      <c r="I45" s="79">
        <v>40.61</v>
      </c>
      <c r="J45" s="79">
        <v>40.61</v>
      </c>
      <c r="K45" s="99">
        <v>0.1</v>
      </c>
    </row>
    <row r="46" spans="2:11" s="50" customFormat="1" ht="28.5" customHeight="1" x14ac:dyDescent="0.25">
      <c r="B46" s="98"/>
      <c r="C46" s="97"/>
      <c r="D46" s="56" t="s">
        <v>80</v>
      </c>
      <c r="E46" s="89"/>
      <c r="F46" s="68">
        <v>3</v>
      </c>
      <c r="G46" s="68">
        <v>40.61</v>
      </c>
      <c r="H46" s="55"/>
      <c r="I46" s="68"/>
      <c r="J46" s="68"/>
      <c r="K46" s="110"/>
    </row>
    <row r="47" spans="2:11" s="50" customFormat="1" ht="25.5" x14ac:dyDescent="0.25">
      <c r="B47" s="98" t="s">
        <v>145</v>
      </c>
      <c r="C47" s="96" t="s">
        <v>134</v>
      </c>
      <c r="D47" s="56" t="s">
        <v>78</v>
      </c>
      <c r="E47" s="89" t="s">
        <v>162</v>
      </c>
      <c r="F47" s="68">
        <v>3</v>
      </c>
      <c r="G47" s="68"/>
      <c r="H47" s="79">
        <v>0.18</v>
      </c>
      <c r="I47" s="79">
        <v>0.18</v>
      </c>
      <c r="J47" s="79">
        <v>0.18</v>
      </c>
      <c r="K47" s="110"/>
    </row>
    <row r="48" spans="2:11" s="50" customFormat="1" ht="28.5" customHeight="1" x14ac:dyDescent="0.25">
      <c r="B48" s="98"/>
      <c r="C48" s="97"/>
      <c r="D48" s="56" t="s">
        <v>80</v>
      </c>
      <c r="E48" s="89"/>
      <c r="F48" s="68">
        <v>3</v>
      </c>
      <c r="G48" s="68">
        <v>0.18</v>
      </c>
      <c r="H48" s="55"/>
      <c r="I48" s="68"/>
      <c r="J48" s="68"/>
      <c r="K48" s="100"/>
    </row>
    <row r="49" spans="2:11" s="50" customFormat="1" ht="31.5" customHeight="1" x14ac:dyDescent="0.25">
      <c r="B49" s="99">
        <v>9</v>
      </c>
      <c r="C49" s="111" t="s">
        <v>146</v>
      </c>
      <c r="D49" s="56" t="s">
        <v>78</v>
      </c>
      <c r="E49" s="89" t="s">
        <v>83</v>
      </c>
      <c r="F49" s="68">
        <v>3</v>
      </c>
      <c r="G49" s="68"/>
      <c r="H49" s="79">
        <v>2</v>
      </c>
      <c r="I49" s="79">
        <v>2</v>
      </c>
      <c r="J49" s="79">
        <v>2</v>
      </c>
      <c r="K49" s="99">
        <v>0.1</v>
      </c>
    </row>
    <row r="50" spans="2:11" s="50" customFormat="1" ht="28.5" customHeight="1" x14ac:dyDescent="0.25">
      <c r="B50" s="100"/>
      <c r="C50" s="111"/>
      <c r="D50" s="56" t="s">
        <v>80</v>
      </c>
      <c r="E50" s="89"/>
      <c r="F50" s="68">
        <v>3</v>
      </c>
      <c r="G50" s="68">
        <v>2</v>
      </c>
      <c r="H50" s="55"/>
      <c r="I50" s="68"/>
      <c r="J50" s="68"/>
      <c r="K50" s="100"/>
    </row>
    <row r="51" spans="2:11" s="50" customFormat="1" ht="30" customHeight="1" x14ac:dyDescent="0.25">
      <c r="B51" s="68">
        <v>10</v>
      </c>
      <c r="C51" s="93" t="s">
        <v>149</v>
      </c>
      <c r="D51" s="94"/>
      <c r="E51" s="95"/>
      <c r="F51" s="68"/>
      <c r="G51" s="68"/>
      <c r="H51" s="68"/>
      <c r="I51" s="68"/>
      <c r="J51" s="68"/>
      <c r="K51" s="78"/>
    </row>
    <row r="52" spans="2:11" s="50" customFormat="1" ht="25.5" x14ac:dyDescent="0.25">
      <c r="B52" s="98" t="s">
        <v>147</v>
      </c>
      <c r="C52" s="96" t="s">
        <v>126</v>
      </c>
      <c r="D52" s="56" t="s">
        <v>78</v>
      </c>
      <c r="E52" s="98" t="s">
        <v>163</v>
      </c>
      <c r="F52" s="68">
        <v>3</v>
      </c>
      <c r="G52" s="68"/>
      <c r="H52" s="79">
        <v>25.59</v>
      </c>
      <c r="I52" s="79">
        <v>25.59</v>
      </c>
      <c r="J52" s="79">
        <v>25.59</v>
      </c>
      <c r="K52" s="99">
        <v>0.1</v>
      </c>
    </row>
    <row r="53" spans="2:11" s="50" customFormat="1" ht="28.5" customHeight="1" x14ac:dyDescent="0.25">
      <c r="B53" s="98"/>
      <c r="C53" s="97"/>
      <c r="D53" s="56" t="s">
        <v>80</v>
      </c>
      <c r="E53" s="98"/>
      <c r="F53" s="68">
        <v>3</v>
      </c>
      <c r="G53" s="68">
        <v>25.59</v>
      </c>
      <c r="H53" s="55"/>
      <c r="I53" s="68"/>
      <c r="J53" s="68"/>
      <c r="K53" s="110"/>
    </row>
    <row r="54" spans="2:11" s="50" customFormat="1" ht="25.5" x14ac:dyDescent="0.25">
      <c r="B54" s="98" t="s">
        <v>148</v>
      </c>
      <c r="C54" s="96" t="s">
        <v>134</v>
      </c>
      <c r="D54" s="56" t="s">
        <v>78</v>
      </c>
      <c r="E54" s="98" t="s">
        <v>162</v>
      </c>
      <c r="F54" s="68">
        <v>3</v>
      </c>
      <c r="G54" s="68"/>
      <c r="H54" s="79">
        <v>0.21</v>
      </c>
      <c r="I54" s="79">
        <v>0.21</v>
      </c>
      <c r="J54" s="79">
        <v>0.21</v>
      </c>
      <c r="K54" s="110"/>
    </row>
    <row r="55" spans="2:11" s="50" customFormat="1" ht="28.5" customHeight="1" x14ac:dyDescent="0.25">
      <c r="B55" s="98"/>
      <c r="C55" s="97"/>
      <c r="D55" s="56" t="s">
        <v>80</v>
      </c>
      <c r="E55" s="98"/>
      <c r="F55" s="68">
        <v>3</v>
      </c>
      <c r="G55" s="68">
        <v>0.21</v>
      </c>
      <c r="H55" s="55"/>
      <c r="I55" s="68"/>
      <c r="J55" s="68"/>
      <c r="K55" s="110"/>
    </row>
    <row r="56" spans="2:11" s="50" customFormat="1" ht="25.5" x14ac:dyDescent="0.25">
      <c r="B56" s="98" t="s">
        <v>150</v>
      </c>
      <c r="C56" s="96" t="s">
        <v>124</v>
      </c>
      <c r="D56" s="56" t="s">
        <v>78</v>
      </c>
      <c r="E56" s="89" t="s">
        <v>161</v>
      </c>
      <c r="F56" s="68">
        <v>3</v>
      </c>
      <c r="G56" s="68"/>
      <c r="H56" s="79">
        <v>33.69</v>
      </c>
      <c r="I56" s="79">
        <v>33.69</v>
      </c>
      <c r="J56" s="79">
        <v>33.69</v>
      </c>
      <c r="K56" s="110"/>
    </row>
    <row r="57" spans="2:11" s="50" customFormat="1" ht="28.5" customHeight="1" x14ac:dyDescent="0.25">
      <c r="B57" s="98"/>
      <c r="C57" s="97"/>
      <c r="D57" s="56" t="s">
        <v>80</v>
      </c>
      <c r="E57" s="89"/>
      <c r="F57" s="68">
        <v>3</v>
      </c>
      <c r="G57" s="68">
        <v>33.69</v>
      </c>
      <c r="H57" s="55"/>
      <c r="I57" s="68"/>
      <c r="J57" s="68"/>
      <c r="K57" s="110"/>
    </row>
    <row r="58" spans="2:11" s="50" customFormat="1" ht="25.5" x14ac:dyDescent="0.25">
      <c r="B58" s="98" t="s">
        <v>151</v>
      </c>
      <c r="C58" s="96" t="s">
        <v>123</v>
      </c>
      <c r="D58" s="56" t="s">
        <v>78</v>
      </c>
      <c r="E58" s="89" t="s">
        <v>161</v>
      </c>
      <c r="F58" s="68">
        <v>3</v>
      </c>
      <c r="G58" s="68"/>
      <c r="H58" s="79">
        <v>15.39</v>
      </c>
      <c r="I58" s="79">
        <v>15.39</v>
      </c>
      <c r="J58" s="79">
        <v>15.39</v>
      </c>
      <c r="K58" s="110"/>
    </row>
    <row r="59" spans="2:11" s="50" customFormat="1" ht="28.5" customHeight="1" x14ac:dyDescent="0.25">
      <c r="B59" s="98"/>
      <c r="C59" s="97"/>
      <c r="D59" s="56" t="s">
        <v>80</v>
      </c>
      <c r="E59" s="89"/>
      <c r="F59" s="68">
        <v>3</v>
      </c>
      <c r="G59" s="68">
        <v>15.39</v>
      </c>
      <c r="H59" s="55"/>
      <c r="I59" s="68"/>
      <c r="J59" s="68"/>
      <c r="K59" s="100"/>
    </row>
    <row r="60" spans="2:11" s="50" customFormat="1" ht="34.5" customHeight="1" x14ac:dyDescent="0.25">
      <c r="B60" s="98">
        <v>11</v>
      </c>
      <c r="C60" s="96" t="s">
        <v>159</v>
      </c>
      <c r="D60" s="56" t="s">
        <v>78</v>
      </c>
      <c r="E60" s="90" t="s">
        <v>171</v>
      </c>
      <c r="F60" s="79">
        <v>3</v>
      </c>
      <c r="G60" s="79"/>
      <c r="H60" s="82">
        <v>421.3</v>
      </c>
      <c r="I60" s="82">
        <v>421.3</v>
      </c>
      <c r="J60" s="83">
        <v>421.3</v>
      </c>
      <c r="K60" s="99">
        <v>0.1</v>
      </c>
    </row>
    <row r="61" spans="2:11" s="50" customFormat="1" ht="28.5" customHeight="1" x14ac:dyDescent="0.25">
      <c r="B61" s="98"/>
      <c r="C61" s="97"/>
      <c r="D61" s="56" t="s">
        <v>80</v>
      </c>
      <c r="E61" s="92"/>
      <c r="F61" s="79">
        <v>3</v>
      </c>
      <c r="G61" s="82">
        <v>421.3</v>
      </c>
      <c r="H61" s="79"/>
      <c r="I61" s="79"/>
      <c r="J61" s="79"/>
      <c r="K61" s="100"/>
    </row>
    <row r="62" spans="2:11" s="50" customFormat="1" ht="34.5" customHeight="1" x14ac:dyDescent="0.25">
      <c r="B62" s="98">
        <v>12</v>
      </c>
      <c r="C62" s="96" t="s">
        <v>155</v>
      </c>
      <c r="D62" s="56" t="s">
        <v>78</v>
      </c>
      <c r="E62" s="90" t="s">
        <v>160</v>
      </c>
      <c r="F62" s="79">
        <v>3</v>
      </c>
      <c r="G62" s="79"/>
      <c r="H62" s="82">
        <v>162</v>
      </c>
      <c r="I62" s="82">
        <v>162</v>
      </c>
      <c r="J62" s="82">
        <v>162</v>
      </c>
      <c r="K62" s="99">
        <v>0.1</v>
      </c>
    </row>
    <row r="63" spans="2:11" s="50" customFormat="1" ht="40.5" customHeight="1" x14ac:dyDescent="0.25">
      <c r="B63" s="98"/>
      <c r="C63" s="97"/>
      <c r="D63" s="56" t="s">
        <v>80</v>
      </c>
      <c r="E63" s="92"/>
      <c r="F63" s="79">
        <v>3</v>
      </c>
      <c r="G63" s="82">
        <v>162</v>
      </c>
      <c r="H63" s="79"/>
      <c r="I63" s="79"/>
      <c r="J63" s="79"/>
      <c r="K63" s="100"/>
    </row>
    <row r="64" spans="2:11" s="50" customFormat="1" ht="42.75" customHeight="1" x14ac:dyDescent="0.25">
      <c r="B64" s="98">
        <v>13</v>
      </c>
      <c r="C64" s="96" t="s">
        <v>156</v>
      </c>
      <c r="D64" s="56" t="s">
        <v>78</v>
      </c>
      <c r="E64" s="98" t="s">
        <v>160</v>
      </c>
      <c r="F64" s="79">
        <v>3</v>
      </c>
      <c r="G64" s="79"/>
      <c r="H64" s="79">
        <v>165.38</v>
      </c>
      <c r="I64" s="79">
        <v>165.38</v>
      </c>
      <c r="J64" s="55">
        <v>165.38</v>
      </c>
      <c r="K64" s="99">
        <v>0.1</v>
      </c>
    </row>
    <row r="65" spans="2:11" s="50" customFormat="1" ht="46.5" customHeight="1" x14ac:dyDescent="0.25">
      <c r="B65" s="98"/>
      <c r="C65" s="97"/>
      <c r="D65" s="56" t="s">
        <v>80</v>
      </c>
      <c r="E65" s="98"/>
      <c r="F65" s="79">
        <v>3</v>
      </c>
      <c r="G65" s="79">
        <v>165.38</v>
      </c>
      <c r="H65" s="79"/>
      <c r="I65" s="79"/>
      <c r="J65" s="79"/>
      <c r="K65" s="100"/>
    </row>
    <row r="66" spans="2:11" s="50" customFormat="1" ht="39.75" customHeight="1" x14ac:dyDescent="0.25">
      <c r="B66" s="98">
        <v>14</v>
      </c>
      <c r="C66" s="96" t="s">
        <v>164</v>
      </c>
      <c r="D66" s="56" t="s">
        <v>78</v>
      </c>
      <c r="E66" s="98" t="s">
        <v>83</v>
      </c>
      <c r="F66" s="79">
        <v>3</v>
      </c>
      <c r="G66" s="79" t="s">
        <v>175</v>
      </c>
      <c r="H66" s="79" t="s">
        <v>175</v>
      </c>
      <c r="I66" s="79" t="s">
        <v>175</v>
      </c>
      <c r="J66" s="55" t="s">
        <v>175</v>
      </c>
      <c r="K66" s="99">
        <v>0.1</v>
      </c>
    </row>
    <row r="67" spans="2:11" s="50" customFormat="1" ht="54" customHeight="1" x14ac:dyDescent="0.25">
      <c r="B67" s="98"/>
      <c r="C67" s="97"/>
      <c r="D67" s="56" t="s">
        <v>80</v>
      </c>
      <c r="E67" s="98"/>
      <c r="F67" s="79">
        <v>3</v>
      </c>
      <c r="G67" s="79" t="s">
        <v>175</v>
      </c>
      <c r="H67" s="79" t="s">
        <v>175</v>
      </c>
      <c r="I67" s="79" t="s">
        <v>175</v>
      </c>
      <c r="J67" s="79" t="s">
        <v>175</v>
      </c>
      <c r="K67" s="100"/>
    </row>
    <row r="68" spans="2:11" s="50" customFormat="1" ht="33" customHeight="1" x14ac:dyDescent="0.25">
      <c r="B68" s="98">
        <v>15</v>
      </c>
      <c r="C68" s="96" t="s">
        <v>157</v>
      </c>
      <c r="D68" s="56" t="s">
        <v>78</v>
      </c>
      <c r="E68" s="90" t="s">
        <v>83</v>
      </c>
      <c r="F68" s="79">
        <v>3</v>
      </c>
      <c r="G68" s="79"/>
      <c r="H68" s="79">
        <v>19.59</v>
      </c>
      <c r="I68" s="79">
        <v>19.59</v>
      </c>
      <c r="J68" s="79">
        <v>19.59</v>
      </c>
      <c r="K68" s="99">
        <v>0.1</v>
      </c>
    </row>
    <row r="69" spans="2:11" s="50" customFormat="1" ht="28.5" customHeight="1" x14ac:dyDescent="0.25">
      <c r="B69" s="98"/>
      <c r="C69" s="97"/>
      <c r="D69" s="56" t="s">
        <v>80</v>
      </c>
      <c r="E69" s="92"/>
      <c r="F69" s="79">
        <v>3</v>
      </c>
      <c r="G69" s="79">
        <v>19.59</v>
      </c>
      <c r="H69" s="79"/>
      <c r="I69" s="79"/>
      <c r="J69" s="79"/>
      <c r="K69" s="100"/>
    </row>
    <row r="70" spans="2:11" s="50" customFormat="1" ht="27" customHeight="1" x14ac:dyDescent="0.25">
      <c r="B70" s="98">
        <v>16</v>
      </c>
      <c r="C70" s="101" t="s">
        <v>158</v>
      </c>
      <c r="D70" s="56" t="s">
        <v>78</v>
      </c>
      <c r="E70" s="90" t="s">
        <v>83</v>
      </c>
      <c r="F70" s="79">
        <v>3</v>
      </c>
      <c r="G70" s="79"/>
      <c r="H70" s="82">
        <v>94.4</v>
      </c>
      <c r="I70" s="82">
        <v>94.4</v>
      </c>
      <c r="J70" s="83">
        <v>94.4</v>
      </c>
      <c r="K70" s="99">
        <v>0.1</v>
      </c>
    </row>
    <row r="71" spans="2:11" s="50" customFormat="1" ht="31.5" customHeight="1" x14ac:dyDescent="0.25">
      <c r="B71" s="98"/>
      <c r="C71" s="102"/>
      <c r="D71" s="56" t="s">
        <v>80</v>
      </c>
      <c r="E71" s="92"/>
      <c r="F71" s="79">
        <v>3</v>
      </c>
      <c r="G71" s="82">
        <v>93.6</v>
      </c>
      <c r="H71" s="79"/>
      <c r="I71" s="79"/>
      <c r="J71" s="79"/>
      <c r="K71" s="100"/>
    </row>
    <row r="72" spans="2:11" s="50" customFormat="1" ht="25.5" customHeight="1" x14ac:dyDescent="0.25">
      <c r="B72" s="99">
        <v>17</v>
      </c>
      <c r="C72" s="101" t="s">
        <v>82</v>
      </c>
      <c r="D72" s="56" t="s">
        <v>78</v>
      </c>
      <c r="E72" s="90" t="s">
        <v>79</v>
      </c>
      <c r="F72" s="79">
        <v>3</v>
      </c>
      <c r="G72" s="79"/>
      <c r="H72" s="79"/>
      <c r="I72" s="79"/>
      <c r="J72" s="55"/>
      <c r="K72" s="99">
        <v>0</v>
      </c>
    </row>
    <row r="73" spans="2:11" s="50" customFormat="1" ht="28.5" customHeight="1" x14ac:dyDescent="0.25">
      <c r="B73" s="100"/>
      <c r="C73" s="102"/>
      <c r="D73" s="56" t="s">
        <v>80</v>
      </c>
      <c r="E73" s="92"/>
      <c r="F73" s="79">
        <v>3</v>
      </c>
      <c r="G73" s="79">
        <v>0</v>
      </c>
      <c r="H73" s="79"/>
      <c r="I73" s="79"/>
      <c r="J73" s="79"/>
      <c r="K73" s="100"/>
    </row>
    <row r="74" spans="2:11" ht="25.5" x14ac:dyDescent="0.25">
      <c r="B74" s="98">
        <v>18</v>
      </c>
      <c r="C74" s="101" t="s">
        <v>100</v>
      </c>
      <c r="D74" s="56" t="s">
        <v>78</v>
      </c>
      <c r="E74" s="89" t="s">
        <v>83</v>
      </c>
      <c r="F74" s="54">
        <v>0</v>
      </c>
      <c r="G74" s="55"/>
      <c r="H74" s="54">
        <v>1</v>
      </c>
      <c r="I74" s="54"/>
      <c r="J74" s="55"/>
      <c r="K74" s="99">
        <v>0.5</v>
      </c>
    </row>
    <row r="75" spans="2:11" ht="29.25" customHeight="1" x14ac:dyDescent="0.25">
      <c r="B75" s="98"/>
      <c r="C75" s="102"/>
      <c r="D75" s="56" t="s">
        <v>80</v>
      </c>
      <c r="E75" s="89"/>
      <c r="F75" s="54">
        <v>0</v>
      </c>
      <c r="G75" s="55">
        <v>0</v>
      </c>
      <c r="H75" s="54"/>
      <c r="I75" s="54"/>
      <c r="J75" s="54"/>
      <c r="K75" s="100"/>
    </row>
    <row r="76" spans="2:11" ht="30.75" customHeight="1" x14ac:dyDescent="0.25">
      <c r="B76" s="98">
        <v>19</v>
      </c>
      <c r="C76" s="101" t="s">
        <v>106</v>
      </c>
      <c r="D76" s="56" t="s">
        <v>78</v>
      </c>
      <c r="E76" s="89" t="s">
        <v>83</v>
      </c>
      <c r="F76" s="54">
        <v>0</v>
      </c>
      <c r="G76" s="55"/>
      <c r="H76" s="54">
        <v>5</v>
      </c>
      <c r="I76" s="54"/>
      <c r="J76" s="55"/>
      <c r="K76" s="99">
        <v>0.5</v>
      </c>
    </row>
    <row r="77" spans="2:11" ht="30" customHeight="1" x14ac:dyDescent="0.25">
      <c r="B77" s="98"/>
      <c r="C77" s="102"/>
      <c r="D77" s="56" t="s">
        <v>80</v>
      </c>
      <c r="E77" s="89"/>
      <c r="F77" s="54">
        <v>0</v>
      </c>
      <c r="G77" s="55">
        <v>0</v>
      </c>
      <c r="H77" s="54"/>
      <c r="I77" s="54"/>
      <c r="J77" s="54"/>
      <c r="K77" s="100"/>
    </row>
    <row r="78" spans="2:11" ht="25.5" x14ac:dyDescent="0.25">
      <c r="B78" s="98">
        <v>20</v>
      </c>
      <c r="C78" s="101" t="s">
        <v>109</v>
      </c>
      <c r="D78" s="56" t="s">
        <v>78</v>
      </c>
      <c r="E78" s="89" t="s">
        <v>107</v>
      </c>
      <c r="F78" s="54">
        <v>25</v>
      </c>
      <c r="G78" s="55"/>
      <c r="H78" s="55"/>
      <c r="I78" s="55">
        <v>46019</v>
      </c>
      <c r="J78" s="55"/>
      <c r="K78" s="106">
        <f>'Общий свод'!F58/'Общий свод'!F9*100</f>
        <v>19.386313795797886</v>
      </c>
    </row>
    <row r="79" spans="2:11" ht="25.5" x14ac:dyDescent="0.25">
      <c r="B79" s="98"/>
      <c r="C79" s="102"/>
      <c r="D79" s="56" t="s">
        <v>80</v>
      </c>
      <c r="E79" s="89"/>
      <c r="F79" s="54">
        <v>25</v>
      </c>
      <c r="G79" s="55">
        <v>0</v>
      </c>
      <c r="H79" s="54"/>
      <c r="I79" s="54"/>
      <c r="J79" s="54"/>
      <c r="K79" s="107"/>
    </row>
    <row r="80" spans="2:11" ht="25.5" x14ac:dyDescent="0.25">
      <c r="B80" s="98">
        <v>21</v>
      </c>
      <c r="C80" s="101" t="s">
        <v>84</v>
      </c>
      <c r="D80" s="56" t="s">
        <v>78</v>
      </c>
      <c r="E80" s="89" t="s">
        <v>89</v>
      </c>
      <c r="F80" s="54">
        <v>4</v>
      </c>
      <c r="G80" s="65"/>
      <c r="H80" s="65"/>
      <c r="I80" s="85">
        <v>9.3000000000000007</v>
      </c>
      <c r="J80" s="65"/>
      <c r="K80" s="106">
        <f>'Общий свод'!F71/'Общий свод'!F9*100-1</f>
        <v>36.037593219798197</v>
      </c>
    </row>
    <row r="81" spans="2:11" ht="27.75" customHeight="1" x14ac:dyDescent="0.25">
      <c r="B81" s="98"/>
      <c r="C81" s="102"/>
      <c r="D81" s="56" t="s">
        <v>80</v>
      </c>
      <c r="E81" s="89"/>
      <c r="F81" s="54">
        <v>0</v>
      </c>
      <c r="G81" s="65">
        <v>52.05</v>
      </c>
      <c r="H81" s="66"/>
      <c r="I81" s="66"/>
      <c r="J81" s="66"/>
      <c r="K81" s="107"/>
    </row>
    <row r="82" spans="2:11" ht="25.5" x14ac:dyDescent="0.25">
      <c r="B82" s="98">
        <v>22</v>
      </c>
      <c r="C82" s="101" t="s">
        <v>91</v>
      </c>
      <c r="D82" s="56" t="s">
        <v>78</v>
      </c>
      <c r="E82" s="89" t="s">
        <v>83</v>
      </c>
      <c r="F82" s="54">
        <v>1</v>
      </c>
      <c r="G82" s="65"/>
      <c r="H82" s="55">
        <v>85</v>
      </c>
      <c r="I82" s="55">
        <v>87</v>
      </c>
      <c r="J82" s="55">
        <v>90</v>
      </c>
      <c r="K82" s="106">
        <f>'Общий свод'!F79/'Общий свод'!F9*100</f>
        <v>12.657255986401267</v>
      </c>
    </row>
    <row r="83" spans="2:11" ht="29.25" customHeight="1" x14ac:dyDescent="0.25">
      <c r="B83" s="98"/>
      <c r="C83" s="102"/>
      <c r="D83" s="56" t="s">
        <v>80</v>
      </c>
      <c r="E83" s="89"/>
      <c r="F83" s="54">
        <v>0.5</v>
      </c>
      <c r="G83" s="65">
        <v>75</v>
      </c>
      <c r="H83" s="55"/>
      <c r="I83" s="55"/>
      <c r="J83" s="55"/>
      <c r="K83" s="107"/>
    </row>
    <row r="84" spans="2:11" ht="26.25" customHeight="1" x14ac:dyDescent="0.25">
      <c r="B84" s="98">
        <v>23</v>
      </c>
      <c r="C84" s="101" t="s">
        <v>93</v>
      </c>
      <c r="D84" s="56" t="s">
        <v>78</v>
      </c>
      <c r="E84" s="89" t="s">
        <v>79</v>
      </c>
      <c r="F84" s="54">
        <v>50</v>
      </c>
      <c r="G84" s="55"/>
      <c r="H84" s="55">
        <v>190</v>
      </c>
      <c r="I84" s="55"/>
      <c r="J84" s="55"/>
      <c r="K84" s="106">
        <f>'Общий свод'!F83/'Общий свод'!F9*100</f>
        <v>11.952441019002952</v>
      </c>
    </row>
    <row r="85" spans="2:11" ht="27.75" customHeight="1" x14ac:dyDescent="0.25">
      <c r="B85" s="98"/>
      <c r="C85" s="102"/>
      <c r="D85" s="56" t="s">
        <v>80</v>
      </c>
      <c r="E85" s="89"/>
      <c r="F85" s="54">
        <v>50</v>
      </c>
      <c r="G85" s="55">
        <v>94</v>
      </c>
      <c r="H85" s="54"/>
      <c r="I85" s="54"/>
      <c r="J85" s="54"/>
      <c r="K85" s="107"/>
    </row>
    <row r="86" spans="2:11" ht="32.25" customHeight="1" x14ac:dyDescent="0.25">
      <c r="B86" s="98">
        <v>24</v>
      </c>
      <c r="C86" s="101" t="s">
        <v>96</v>
      </c>
      <c r="D86" s="56" t="s">
        <v>78</v>
      </c>
      <c r="E86" s="89" t="s">
        <v>79</v>
      </c>
      <c r="F86" s="54">
        <v>0</v>
      </c>
      <c r="G86" s="54"/>
      <c r="H86" s="54"/>
      <c r="I86" s="54"/>
      <c r="J86" s="54"/>
      <c r="K86" s="99">
        <v>0</v>
      </c>
    </row>
    <row r="87" spans="2:11" ht="30.75" customHeight="1" x14ac:dyDescent="0.25">
      <c r="B87" s="98"/>
      <c r="C87" s="102"/>
      <c r="D87" s="56" t="s">
        <v>80</v>
      </c>
      <c r="E87" s="89"/>
      <c r="F87" s="54">
        <v>0</v>
      </c>
      <c r="G87" s="54">
        <v>43</v>
      </c>
      <c r="H87" s="54"/>
      <c r="I87" s="54"/>
      <c r="J87" s="54"/>
      <c r="K87" s="100"/>
    </row>
  </sheetData>
  <mergeCells count="149">
    <mergeCell ref="K52:K59"/>
    <mergeCell ref="B49:B50"/>
    <mergeCell ref="C49:C50"/>
    <mergeCell ref="E49:E50"/>
    <mergeCell ref="K49:K50"/>
    <mergeCell ref="B52:B53"/>
    <mergeCell ref="C52:C53"/>
    <mergeCell ref="E52:E53"/>
    <mergeCell ref="B45:B46"/>
    <mergeCell ref="C45:C46"/>
    <mergeCell ref="E45:E46"/>
    <mergeCell ref="B47:B48"/>
    <mergeCell ref="C47:C48"/>
    <mergeCell ref="E47:E48"/>
    <mergeCell ref="K45:K48"/>
    <mergeCell ref="B58:B59"/>
    <mergeCell ref="C58:C59"/>
    <mergeCell ref="E58:E59"/>
    <mergeCell ref="B54:B55"/>
    <mergeCell ref="C54:C55"/>
    <mergeCell ref="E54:E55"/>
    <mergeCell ref="B56:B57"/>
    <mergeCell ref="C56:C57"/>
    <mergeCell ref="E56:E57"/>
    <mergeCell ref="B40:B41"/>
    <mergeCell ref="C40:C41"/>
    <mergeCell ref="E40:E41"/>
    <mergeCell ref="B42:B43"/>
    <mergeCell ref="C42:C43"/>
    <mergeCell ref="E42:E43"/>
    <mergeCell ref="K42:K43"/>
    <mergeCell ref="E36:E37"/>
    <mergeCell ref="B38:B39"/>
    <mergeCell ref="C38:C39"/>
    <mergeCell ref="E38:E39"/>
    <mergeCell ref="K74:K75"/>
    <mergeCell ref="B82:B83"/>
    <mergeCell ref="C82:C83"/>
    <mergeCell ref="E82:E83"/>
    <mergeCell ref="K82:K83"/>
    <mergeCell ref="K78:K79"/>
    <mergeCell ref="K80:K81"/>
    <mergeCell ref="B80:B81"/>
    <mergeCell ref="C80:C81"/>
    <mergeCell ref="E80:E81"/>
    <mergeCell ref="B78:B79"/>
    <mergeCell ref="C78:C79"/>
    <mergeCell ref="E78:E79"/>
    <mergeCell ref="B76:B77"/>
    <mergeCell ref="C76:C77"/>
    <mergeCell ref="C74:C75"/>
    <mergeCell ref="E74:E75"/>
    <mergeCell ref="E76:E77"/>
    <mergeCell ref="B9:B10"/>
    <mergeCell ref="C9:C10"/>
    <mergeCell ref="E9:E10"/>
    <mergeCell ref="B31:B32"/>
    <mergeCell ref="E31:E32"/>
    <mergeCell ref="B13:B14"/>
    <mergeCell ref="C13:C14"/>
    <mergeCell ref="E13:E14"/>
    <mergeCell ref="B16:B17"/>
    <mergeCell ref="C16:C17"/>
    <mergeCell ref="E16:E17"/>
    <mergeCell ref="B18:B19"/>
    <mergeCell ref="C18:C19"/>
    <mergeCell ref="E18:E19"/>
    <mergeCell ref="B22:B23"/>
    <mergeCell ref="C31:C32"/>
    <mergeCell ref="B20:B21"/>
    <mergeCell ref="C20:C21"/>
    <mergeCell ref="E20:E21"/>
    <mergeCell ref="C22:C23"/>
    <mergeCell ref="E22:E23"/>
    <mergeCell ref="F1:K1"/>
    <mergeCell ref="D3:F3"/>
    <mergeCell ref="B4:K4"/>
    <mergeCell ref="C6:D7"/>
    <mergeCell ref="B6:B7"/>
    <mergeCell ref="E6:E7"/>
    <mergeCell ref="K6:K7"/>
    <mergeCell ref="F6:J6"/>
    <mergeCell ref="B86:B87"/>
    <mergeCell ref="C86:C87"/>
    <mergeCell ref="K86:K87"/>
    <mergeCell ref="K84:K85"/>
    <mergeCell ref="E86:E87"/>
    <mergeCell ref="K9:K10"/>
    <mergeCell ref="K11:K12"/>
    <mergeCell ref="K76:K77"/>
    <mergeCell ref="B84:B85"/>
    <mergeCell ref="C84:C85"/>
    <mergeCell ref="E84:E85"/>
    <mergeCell ref="B11:B12"/>
    <mergeCell ref="C11:C12"/>
    <mergeCell ref="E11:E12"/>
    <mergeCell ref="B74:B75"/>
    <mergeCell ref="C8:D8"/>
    <mergeCell ref="B72:B73"/>
    <mergeCell ref="C72:C73"/>
    <mergeCell ref="E72:E73"/>
    <mergeCell ref="K72:K73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6:B37"/>
    <mergeCell ref="C36:C37"/>
    <mergeCell ref="B60:B61"/>
    <mergeCell ref="C60:C61"/>
    <mergeCell ref="E60:E61"/>
    <mergeCell ref="K60:K61"/>
    <mergeCell ref="B62:B63"/>
    <mergeCell ref="C62:C63"/>
    <mergeCell ref="E62:E63"/>
    <mergeCell ref="K62:K63"/>
    <mergeCell ref="B34:B35"/>
    <mergeCell ref="B64:B65"/>
    <mergeCell ref="C64:C65"/>
    <mergeCell ref="E64:E65"/>
    <mergeCell ref="K64:K65"/>
    <mergeCell ref="B66:B67"/>
    <mergeCell ref="C66:C67"/>
    <mergeCell ref="E66:E67"/>
    <mergeCell ref="K66:K67"/>
    <mergeCell ref="B70:B71"/>
    <mergeCell ref="C70:C71"/>
    <mergeCell ref="E70:E71"/>
    <mergeCell ref="K70:K71"/>
    <mergeCell ref="B68:B69"/>
    <mergeCell ref="C68:C69"/>
    <mergeCell ref="E68:E69"/>
    <mergeCell ref="K68:K69"/>
    <mergeCell ref="K13:K14"/>
    <mergeCell ref="K16:K23"/>
    <mergeCell ref="K24:K32"/>
    <mergeCell ref="C15:E15"/>
    <mergeCell ref="C24:E24"/>
    <mergeCell ref="C33:E33"/>
    <mergeCell ref="K33:K41"/>
    <mergeCell ref="C44:E44"/>
    <mergeCell ref="C51:E51"/>
    <mergeCell ref="C34:C35"/>
    <mergeCell ref="E34:E35"/>
  </mergeCells>
  <pageMargins left="0" right="0" top="0" bottom="0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view="pageBreakPreview" topLeftCell="A19" zoomScale="110" zoomScaleNormal="100" zoomScaleSheetLayoutView="110" workbookViewId="0">
      <selection activeCell="E20" sqref="E20"/>
    </sheetView>
  </sheetViews>
  <sheetFormatPr defaultRowHeight="15" x14ac:dyDescent="0.25"/>
  <cols>
    <col min="1" max="1" width="4" style="57" customWidth="1"/>
    <col min="2" max="2" width="6.42578125" style="58" customWidth="1"/>
    <col min="3" max="3" width="27.140625" style="57" customWidth="1"/>
    <col min="4" max="4" width="11.85546875" style="57" customWidth="1"/>
    <col min="5" max="5" width="39.42578125" style="57" customWidth="1"/>
    <col min="6" max="16384" width="9.140625" style="57"/>
  </cols>
  <sheetData>
    <row r="1" spans="2:5" x14ac:dyDescent="0.25">
      <c r="E1" s="51" t="s">
        <v>104</v>
      </c>
    </row>
    <row r="3" spans="2:5" ht="64.5" customHeight="1" x14ac:dyDescent="0.25">
      <c r="B3" s="112" t="s">
        <v>105</v>
      </c>
      <c r="C3" s="112"/>
      <c r="D3" s="112"/>
      <c r="E3" s="112"/>
    </row>
    <row r="4" spans="2:5" ht="15.75" thickBot="1" x14ac:dyDescent="0.3"/>
    <row r="5" spans="2:5" ht="30.75" thickBot="1" x14ac:dyDescent="0.3">
      <c r="B5" s="59" t="s">
        <v>85</v>
      </c>
      <c r="C5" s="60" t="s">
        <v>86</v>
      </c>
      <c r="D5" s="61" t="s">
        <v>87</v>
      </c>
      <c r="E5" s="60" t="s">
        <v>88</v>
      </c>
    </row>
    <row r="6" spans="2:5" ht="75" customHeight="1" thickBot="1" x14ac:dyDescent="0.3">
      <c r="B6" s="62">
        <v>1</v>
      </c>
      <c r="C6" s="63" t="s">
        <v>120</v>
      </c>
      <c r="D6" s="64" t="s">
        <v>79</v>
      </c>
      <c r="E6" s="63" t="s">
        <v>121</v>
      </c>
    </row>
    <row r="7" spans="2:5" ht="60.75" customHeight="1" thickBot="1" x14ac:dyDescent="0.3">
      <c r="B7" s="62">
        <v>2</v>
      </c>
      <c r="C7" s="63" t="s">
        <v>81</v>
      </c>
      <c r="D7" s="64" t="s">
        <v>94</v>
      </c>
      <c r="E7" s="63" t="s">
        <v>97</v>
      </c>
    </row>
    <row r="8" spans="2:5" ht="75.75" thickBot="1" x14ac:dyDescent="0.3">
      <c r="B8" s="62">
        <v>3</v>
      </c>
      <c r="C8" s="63" t="s">
        <v>153</v>
      </c>
      <c r="D8" s="64" t="s">
        <v>94</v>
      </c>
      <c r="E8" s="63" t="s">
        <v>154</v>
      </c>
    </row>
    <row r="9" spans="2:5" ht="90.75" thickBot="1" x14ac:dyDescent="0.3">
      <c r="B9" s="62">
        <v>4</v>
      </c>
      <c r="C9" s="63" t="s">
        <v>131</v>
      </c>
      <c r="D9" s="64" t="s">
        <v>83</v>
      </c>
      <c r="E9" s="63" t="s">
        <v>177</v>
      </c>
    </row>
    <row r="10" spans="2:5" ht="76.5" customHeight="1" thickBot="1" x14ac:dyDescent="0.3">
      <c r="B10" s="62">
        <v>5</v>
      </c>
      <c r="C10" s="63" t="s">
        <v>122</v>
      </c>
      <c r="D10" s="64" t="s">
        <v>83</v>
      </c>
      <c r="E10" s="63" t="s">
        <v>178</v>
      </c>
    </row>
    <row r="11" spans="2:5" ht="90.75" thickBot="1" x14ac:dyDescent="0.3">
      <c r="B11" s="62">
        <v>6</v>
      </c>
      <c r="C11" s="63" t="s">
        <v>168</v>
      </c>
      <c r="D11" s="64" t="s">
        <v>83</v>
      </c>
      <c r="E11" s="63" t="s">
        <v>167</v>
      </c>
    </row>
    <row r="12" spans="2:5" ht="120.75" thickBot="1" x14ac:dyDescent="0.3">
      <c r="B12" s="62">
        <v>7</v>
      </c>
      <c r="C12" s="63" t="s">
        <v>165</v>
      </c>
      <c r="D12" s="64" t="s">
        <v>83</v>
      </c>
      <c r="E12" s="63" t="s">
        <v>179</v>
      </c>
    </row>
    <row r="13" spans="2:5" ht="60.75" thickBot="1" x14ac:dyDescent="0.3">
      <c r="B13" s="62">
        <v>8</v>
      </c>
      <c r="C13" s="63" t="s">
        <v>135</v>
      </c>
      <c r="D13" s="64" t="s">
        <v>169</v>
      </c>
      <c r="E13" s="63" t="s">
        <v>167</v>
      </c>
    </row>
    <row r="14" spans="2:5" ht="45.75" thickBot="1" x14ac:dyDescent="0.3">
      <c r="B14" s="62">
        <v>9</v>
      </c>
      <c r="C14" s="63" t="s">
        <v>146</v>
      </c>
      <c r="D14" s="64" t="s">
        <v>83</v>
      </c>
      <c r="E14" s="63" t="s">
        <v>166</v>
      </c>
    </row>
    <row r="15" spans="2:5" ht="60.75" thickBot="1" x14ac:dyDescent="0.3">
      <c r="B15" s="62">
        <v>10</v>
      </c>
      <c r="C15" s="63" t="s">
        <v>149</v>
      </c>
      <c r="D15" s="64" t="s">
        <v>170</v>
      </c>
      <c r="E15" s="63" t="s">
        <v>167</v>
      </c>
    </row>
    <row r="16" spans="2:5" ht="75.75" thickBot="1" x14ac:dyDescent="0.3">
      <c r="B16" s="62">
        <v>11</v>
      </c>
      <c r="C16" s="63" t="s">
        <v>159</v>
      </c>
      <c r="D16" s="64" t="s">
        <v>171</v>
      </c>
      <c r="E16" s="63" t="s">
        <v>176</v>
      </c>
    </row>
    <row r="17" spans="2:5" ht="75.75" thickBot="1" x14ac:dyDescent="0.3">
      <c r="B17" s="62">
        <v>12</v>
      </c>
      <c r="C17" s="63" t="s">
        <v>155</v>
      </c>
      <c r="D17" s="64" t="s">
        <v>160</v>
      </c>
      <c r="E17" s="63" t="s">
        <v>176</v>
      </c>
    </row>
    <row r="18" spans="2:5" ht="90.75" thickBot="1" x14ac:dyDescent="0.3">
      <c r="B18" s="62">
        <v>13</v>
      </c>
      <c r="C18" s="63" t="s">
        <v>156</v>
      </c>
      <c r="D18" s="64" t="s">
        <v>160</v>
      </c>
      <c r="E18" s="63" t="s">
        <v>176</v>
      </c>
    </row>
    <row r="19" spans="2:5" ht="90.75" thickBot="1" x14ac:dyDescent="0.3">
      <c r="B19" s="62">
        <v>14</v>
      </c>
      <c r="C19" s="63" t="s">
        <v>164</v>
      </c>
      <c r="D19" s="64" t="s">
        <v>83</v>
      </c>
      <c r="E19" s="63" t="s">
        <v>176</v>
      </c>
    </row>
    <row r="20" spans="2:5" ht="75.75" thickBot="1" x14ac:dyDescent="0.3">
      <c r="B20" s="62">
        <v>15</v>
      </c>
      <c r="C20" s="63" t="s">
        <v>157</v>
      </c>
      <c r="D20" s="64" t="s">
        <v>83</v>
      </c>
      <c r="E20" s="63" t="s">
        <v>176</v>
      </c>
    </row>
    <row r="21" spans="2:5" ht="75.75" thickBot="1" x14ac:dyDescent="0.3">
      <c r="B21" s="62">
        <v>16</v>
      </c>
      <c r="C21" s="63" t="s">
        <v>158</v>
      </c>
      <c r="D21" s="64" t="s">
        <v>83</v>
      </c>
      <c r="E21" s="63" t="s">
        <v>166</v>
      </c>
    </row>
    <row r="22" spans="2:5" ht="47.25" customHeight="1" thickBot="1" x14ac:dyDescent="0.3">
      <c r="B22" s="62">
        <v>17</v>
      </c>
      <c r="C22" s="63" t="s">
        <v>98</v>
      </c>
      <c r="D22" s="64" t="s">
        <v>79</v>
      </c>
      <c r="E22" s="63" t="s">
        <v>99</v>
      </c>
    </row>
    <row r="23" spans="2:5" ht="47.25" customHeight="1" thickBot="1" x14ac:dyDescent="0.3">
      <c r="B23" s="62">
        <v>18</v>
      </c>
      <c r="C23" s="63" t="s">
        <v>100</v>
      </c>
      <c r="D23" s="64" t="s">
        <v>79</v>
      </c>
      <c r="E23" s="63" t="s">
        <v>101</v>
      </c>
    </row>
    <row r="24" spans="2:5" ht="90.75" thickBot="1" x14ac:dyDescent="0.3">
      <c r="B24" s="62">
        <v>19</v>
      </c>
      <c r="C24" s="63" t="s">
        <v>102</v>
      </c>
      <c r="D24" s="64" t="s">
        <v>79</v>
      </c>
      <c r="E24" s="63" t="s">
        <v>103</v>
      </c>
    </row>
    <row r="25" spans="2:5" ht="60.75" thickBot="1" x14ac:dyDescent="0.3">
      <c r="B25" s="62">
        <v>20</v>
      </c>
      <c r="C25" s="63" t="s">
        <v>109</v>
      </c>
      <c r="D25" s="64" t="s">
        <v>107</v>
      </c>
      <c r="E25" s="63" t="s">
        <v>108</v>
      </c>
    </row>
    <row r="26" spans="2:5" ht="33.75" customHeight="1" thickBot="1" x14ac:dyDescent="0.3">
      <c r="B26" s="62">
        <v>21</v>
      </c>
      <c r="C26" s="63" t="s">
        <v>84</v>
      </c>
      <c r="D26" s="64" t="s">
        <v>89</v>
      </c>
      <c r="E26" s="63" t="s">
        <v>90</v>
      </c>
    </row>
    <row r="27" spans="2:5" ht="60.75" thickBot="1" x14ac:dyDescent="0.3">
      <c r="B27" s="62">
        <v>22</v>
      </c>
      <c r="C27" s="63" t="s">
        <v>91</v>
      </c>
      <c r="D27" s="64" t="s">
        <v>83</v>
      </c>
      <c r="E27" s="63" t="s">
        <v>92</v>
      </c>
    </row>
    <row r="28" spans="2:5" ht="44.25" customHeight="1" thickBot="1" x14ac:dyDescent="0.3">
      <c r="B28" s="62">
        <v>23</v>
      </c>
      <c r="C28" s="63" t="s">
        <v>111</v>
      </c>
      <c r="D28" s="64" t="s">
        <v>94</v>
      </c>
      <c r="E28" s="63" t="s">
        <v>95</v>
      </c>
    </row>
    <row r="29" spans="2:5" ht="75.75" thickBot="1" x14ac:dyDescent="0.3">
      <c r="B29" s="62">
        <v>24</v>
      </c>
      <c r="C29" s="63" t="s">
        <v>96</v>
      </c>
      <c r="D29" s="64" t="s">
        <v>94</v>
      </c>
      <c r="E29" s="63" t="s">
        <v>95</v>
      </c>
    </row>
  </sheetData>
  <mergeCells count="1">
    <mergeCell ref="B3:E3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view="pageBreakPreview" topLeftCell="A70" zoomScale="90" zoomScaleNormal="100" zoomScaleSheetLayoutView="90" workbookViewId="0">
      <selection activeCell="F88" sqref="F88"/>
    </sheetView>
  </sheetViews>
  <sheetFormatPr defaultRowHeight="15" x14ac:dyDescent="0.25"/>
  <cols>
    <col min="1" max="1" width="4.140625" customWidth="1"/>
    <col min="2" max="2" width="6.5703125" customWidth="1"/>
    <col min="3" max="3" width="54.42578125" customWidth="1"/>
    <col min="4" max="4" width="19.7109375" customWidth="1"/>
    <col min="5" max="5" width="10.28515625" customWidth="1"/>
    <col min="6" max="7" width="10.5703125" customWidth="1"/>
    <col min="11" max="11" width="17.42578125" customWidth="1"/>
  </cols>
  <sheetData>
    <row r="1" spans="2:11" ht="9" customHeight="1" x14ac:dyDescent="0.25"/>
    <row r="2" spans="2:11" ht="16.5" x14ac:dyDescent="0.25">
      <c r="C2" s="5"/>
      <c r="D2" s="5"/>
      <c r="E2" s="5"/>
      <c r="F2" s="113" t="s">
        <v>65</v>
      </c>
      <c r="G2" s="113"/>
      <c r="H2" s="113"/>
      <c r="I2" s="113"/>
      <c r="J2" s="113"/>
      <c r="K2" s="113"/>
    </row>
    <row r="3" spans="2:11" ht="11.25" customHeight="1" x14ac:dyDescent="0.25">
      <c r="C3" s="1"/>
      <c r="D3" s="1"/>
    </row>
    <row r="4" spans="2:11" ht="55.5" customHeight="1" x14ac:dyDescent="0.25">
      <c r="B4" s="124" t="s">
        <v>113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11" ht="19.5" thickBot="1" x14ac:dyDescent="0.3">
      <c r="C5" s="1"/>
      <c r="D5" s="1"/>
    </row>
    <row r="6" spans="2:11" ht="29.25" customHeight="1" thickBot="1" x14ac:dyDescent="0.3">
      <c r="B6" s="140" t="s">
        <v>9</v>
      </c>
      <c r="C6" s="140" t="s">
        <v>58</v>
      </c>
      <c r="D6" s="38"/>
      <c r="E6" s="140" t="s">
        <v>0</v>
      </c>
      <c r="F6" s="140" t="s">
        <v>39</v>
      </c>
      <c r="G6" s="150" t="s">
        <v>1</v>
      </c>
      <c r="H6" s="151"/>
      <c r="I6" s="151"/>
      <c r="J6" s="152"/>
      <c r="K6" s="140" t="s">
        <v>38</v>
      </c>
    </row>
    <row r="7" spans="2:11" ht="28.5" customHeight="1" thickBot="1" x14ac:dyDescent="0.3">
      <c r="B7" s="141"/>
      <c r="C7" s="141"/>
      <c r="D7" s="39"/>
      <c r="E7" s="141"/>
      <c r="F7" s="141"/>
      <c r="G7" s="2" t="s">
        <v>48</v>
      </c>
      <c r="H7" s="2">
        <v>2022</v>
      </c>
      <c r="I7" s="2">
        <v>2023</v>
      </c>
      <c r="J7" s="2">
        <v>2024</v>
      </c>
      <c r="K7" s="141"/>
    </row>
    <row r="8" spans="2:11" ht="15.75" thickBot="1" x14ac:dyDescent="0.3">
      <c r="B8" s="3">
        <v>1</v>
      </c>
      <c r="C8" s="3">
        <v>2</v>
      </c>
      <c r="D8" s="37"/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1" ht="15.75" customHeight="1" thickBot="1" x14ac:dyDescent="0.3">
      <c r="B9" s="142"/>
      <c r="C9" s="144" t="s">
        <v>4</v>
      </c>
      <c r="D9" s="46" t="s">
        <v>59</v>
      </c>
      <c r="E9" s="142" t="s">
        <v>63</v>
      </c>
      <c r="F9" s="72">
        <f>SUM(G9:J9)</f>
        <v>61773.992343999998</v>
      </c>
      <c r="G9" s="72">
        <f>SUM(G10:G12)</f>
        <v>0</v>
      </c>
      <c r="H9" s="72">
        <f t="shared" ref="H9:J9" si="0">SUM(H10:H12)</f>
        <v>45133.850343999999</v>
      </c>
      <c r="I9" s="72">
        <f t="shared" si="0"/>
        <v>14823.862000000001</v>
      </c>
      <c r="J9" s="72">
        <f t="shared" si="0"/>
        <v>1816.2800000000002</v>
      </c>
      <c r="K9" s="147" t="s">
        <v>5</v>
      </c>
    </row>
    <row r="10" spans="2:11" ht="15.75" customHeight="1" thickBot="1" x14ac:dyDescent="0.3">
      <c r="B10" s="122"/>
      <c r="C10" s="145"/>
      <c r="D10" s="40" t="s">
        <v>60</v>
      </c>
      <c r="E10" s="122"/>
      <c r="F10" s="72">
        <f t="shared" ref="F10:F12" si="1">SUM(G10:J10)</f>
        <v>22597.492344000002</v>
      </c>
      <c r="G10" s="72">
        <f t="shared" ref="G10:J12" si="2">G15+G64</f>
        <v>0</v>
      </c>
      <c r="H10" s="72">
        <f t="shared" si="2"/>
        <v>9710.3503439999986</v>
      </c>
      <c r="I10" s="72">
        <f t="shared" si="2"/>
        <v>12478.262000000001</v>
      </c>
      <c r="J10" s="72">
        <f t="shared" si="2"/>
        <v>408.88</v>
      </c>
      <c r="K10" s="148"/>
    </row>
    <row r="11" spans="2:11" ht="23.25" customHeight="1" thickBot="1" x14ac:dyDescent="0.3">
      <c r="B11" s="122"/>
      <c r="C11" s="145"/>
      <c r="D11" s="46" t="s">
        <v>61</v>
      </c>
      <c r="E11" s="122"/>
      <c r="F11" s="72">
        <f t="shared" si="1"/>
        <v>170</v>
      </c>
      <c r="G11" s="72">
        <f t="shared" si="2"/>
        <v>0</v>
      </c>
      <c r="H11" s="72">
        <f t="shared" si="2"/>
        <v>170</v>
      </c>
      <c r="I11" s="72">
        <f t="shared" si="2"/>
        <v>0</v>
      </c>
      <c r="J11" s="72">
        <f t="shared" si="2"/>
        <v>0</v>
      </c>
      <c r="K11" s="148"/>
    </row>
    <row r="12" spans="2:11" ht="18" customHeight="1" thickBot="1" x14ac:dyDescent="0.3">
      <c r="B12" s="143"/>
      <c r="C12" s="146"/>
      <c r="D12" s="41" t="s">
        <v>62</v>
      </c>
      <c r="E12" s="143"/>
      <c r="F12" s="72">
        <f t="shared" si="1"/>
        <v>39006.5</v>
      </c>
      <c r="G12" s="72">
        <f t="shared" si="2"/>
        <v>0</v>
      </c>
      <c r="H12" s="72">
        <f t="shared" si="2"/>
        <v>35253.5</v>
      </c>
      <c r="I12" s="72">
        <f t="shared" si="2"/>
        <v>2345.6</v>
      </c>
      <c r="J12" s="72">
        <f t="shared" si="2"/>
        <v>1407.4</v>
      </c>
      <c r="K12" s="149"/>
    </row>
    <row r="13" spans="2:11" ht="15.75" customHeight="1" thickBot="1" x14ac:dyDescent="0.3">
      <c r="B13" s="114" t="s">
        <v>3</v>
      </c>
      <c r="C13" s="115"/>
      <c r="D13" s="115"/>
      <c r="E13" s="115"/>
      <c r="F13" s="115"/>
      <c r="G13" s="115"/>
      <c r="H13" s="115"/>
      <c r="I13" s="115"/>
      <c r="J13" s="115"/>
      <c r="K13" s="116"/>
    </row>
    <row r="14" spans="2:11" ht="15.75" thickBot="1" x14ac:dyDescent="0.3">
      <c r="B14" s="117"/>
      <c r="C14" s="120" t="s">
        <v>40</v>
      </c>
      <c r="D14" s="42" t="s">
        <v>59</v>
      </c>
      <c r="E14" s="142" t="s">
        <v>63</v>
      </c>
      <c r="F14" s="72">
        <f>SUM(G14:J14)</f>
        <v>23692</v>
      </c>
      <c r="G14" s="72">
        <f>SUM(G15:G17)</f>
        <v>0</v>
      </c>
      <c r="H14" s="72">
        <f t="shared" ref="H14:J14" si="3">SUM(H15:H17)</f>
        <v>11221.9</v>
      </c>
      <c r="I14" s="72">
        <f t="shared" si="3"/>
        <v>12217.6</v>
      </c>
      <c r="J14" s="72">
        <f t="shared" si="3"/>
        <v>252.5</v>
      </c>
      <c r="K14" s="122"/>
    </row>
    <row r="15" spans="2:11" ht="15.75" thickBot="1" x14ac:dyDescent="0.3">
      <c r="B15" s="118"/>
      <c r="C15" s="120"/>
      <c r="D15" s="47" t="s">
        <v>60</v>
      </c>
      <c r="E15" s="122"/>
      <c r="F15" s="72">
        <f t="shared" ref="F15:F17" si="4">SUM(G15:J15)</f>
        <v>15735.1</v>
      </c>
      <c r="G15" s="72">
        <f t="shared" ref="G15:J17" si="5">G19+G55</f>
        <v>0</v>
      </c>
      <c r="H15" s="72">
        <f t="shared" si="5"/>
        <v>3264.9999999999995</v>
      </c>
      <c r="I15" s="72">
        <f t="shared" si="5"/>
        <v>12217.6</v>
      </c>
      <c r="J15" s="72">
        <f t="shared" si="5"/>
        <v>252.5</v>
      </c>
      <c r="K15" s="122"/>
    </row>
    <row r="16" spans="2:11" ht="15.75" thickBot="1" x14ac:dyDescent="0.3">
      <c r="B16" s="118"/>
      <c r="C16" s="120"/>
      <c r="D16" s="42" t="s">
        <v>61</v>
      </c>
      <c r="E16" s="122"/>
      <c r="F16" s="72">
        <f t="shared" si="4"/>
        <v>170</v>
      </c>
      <c r="G16" s="72">
        <f t="shared" si="5"/>
        <v>0</v>
      </c>
      <c r="H16" s="72">
        <f t="shared" si="5"/>
        <v>170</v>
      </c>
      <c r="I16" s="72">
        <f t="shared" si="5"/>
        <v>0</v>
      </c>
      <c r="J16" s="72">
        <f t="shared" si="5"/>
        <v>0</v>
      </c>
      <c r="K16" s="122"/>
    </row>
    <row r="17" spans="2:11" ht="15.75" thickBot="1" x14ac:dyDescent="0.3">
      <c r="B17" s="119"/>
      <c r="C17" s="121"/>
      <c r="D17" s="47" t="s">
        <v>62</v>
      </c>
      <c r="E17" s="143"/>
      <c r="F17" s="72">
        <f t="shared" si="4"/>
        <v>7786.9</v>
      </c>
      <c r="G17" s="72">
        <f t="shared" si="5"/>
        <v>0</v>
      </c>
      <c r="H17" s="72">
        <f t="shared" si="5"/>
        <v>7786.9</v>
      </c>
      <c r="I17" s="72">
        <f t="shared" si="5"/>
        <v>0</v>
      </c>
      <c r="J17" s="72">
        <f t="shared" si="5"/>
        <v>0</v>
      </c>
      <c r="K17" s="123"/>
    </row>
    <row r="18" spans="2:11" ht="15.75" thickBot="1" x14ac:dyDescent="0.3">
      <c r="B18" s="125" t="s">
        <v>11</v>
      </c>
      <c r="C18" s="126" t="s">
        <v>41</v>
      </c>
      <c r="D18" s="43" t="s">
        <v>59</v>
      </c>
      <c r="E18" s="153" t="s">
        <v>63</v>
      </c>
      <c r="F18" s="73">
        <f>SUM(G18:J18)</f>
        <v>11716.300000000001</v>
      </c>
      <c r="G18" s="73">
        <f>G22+G26+G42+G46+G50</f>
        <v>0</v>
      </c>
      <c r="H18" s="73">
        <f t="shared" ref="H18:J21" si="6">H22+H26+H42+H46+H50+H30</f>
        <v>11221.900000000001</v>
      </c>
      <c r="I18" s="73">
        <f t="shared" si="6"/>
        <v>241.9</v>
      </c>
      <c r="J18" s="73">
        <f t="shared" si="6"/>
        <v>252.5</v>
      </c>
      <c r="K18" s="128" t="s">
        <v>2</v>
      </c>
    </row>
    <row r="19" spans="2:11" ht="15.75" thickBot="1" x14ac:dyDescent="0.3">
      <c r="B19" s="125"/>
      <c r="C19" s="126"/>
      <c r="D19" s="48" t="s">
        <v>60</v>
      </c>
      <c r="E19" s="128"/>
      <c r="F19" s="73">
        <f t="shared" ref="F19:F21" si="7">SUM(G19:J19)</f>
        <v>3759.3999999999996</v>
      </c>
      <c r="G19" s="73">
        <f>G23+G27+G43+G47+G51</f>
        <v>0</v>
      </c>
      <c r="H19" s="73">
        <f t="shared" si="6"/>
        <v>3264.9999999999995</v>
      </c>
      <c r="I19" s="73">
        <f t="shared" si="6"/>
        <v>241.9</v>
      </c>
      <c r="J19" s="73">
        <f t="shared" si="6"/>
        <v>252.5</v>
      </c>
      <c r="K19" s="128"/>
    </row>
    <row r="20" spans="2:11" ht="15.75" thickBot="1" x14ac:dyDescent="0.3">
      <c r="B20" s="125"/>
      <c r="C20" s="126"/>
      <c r="D20" s="43" t="s">
        <v>61</v>
      </c>
      <c r="E20" s="128"/>
      <c r="F20" s="73">
        <f t="shared" si="7"/>
        <v>170</v>
      </c>
      <c r="G20" s="73">
        <f>G24+G28+G44+G48+G52</f>
        <v>0</v>
      </c>
      <c r="H20" s="73">
        <f t="shared" si="6"/>
        <v>170</v>
      </c>
      <c r="I20" s="73">
        <f t="shared" si="6"/>
        <v>0</v>
      </c>
      <c r="J20" s="73">
        <f t="shared" si="6"/>
        <v>0</v>
      </c>
      <c r="K20" s="128"/>
    </row>
    <row r="21" spans="2:11" ht="15.75" thickBot="1" x14ac:dyDescent="0.3">
      <c r="B21" s="125"/>
      <c r="C21" s="127"/>
      <c r="D21" s="48" t="s">
        <v>62</v>
      </c>
      <c r="E21" s="154"/>
      <c r="F21" s="73">
        <f t="shared" si="7"/>
        <v>7786.9</v>
      </c>
      <c r="G21" s="73">
        <f>G25+G29+G45+G49+G53</f>
        <v>0</v>
      </c>
      <c r="H21" s="73">
        <f t="shared" si="6"/>
        <v>7786.9</v>
      </c>
      <c r="I21" s="73">
        <f t="shared" si="6"/>
        <v>0</v>
      </c>
      <c r="J21" s="73">
        <f t="shared" si="6"/>
        <v>0</v>
      </c>
      <c r="K21" s="129"/>
    </row>
    <row r="22" spans="2:11" ht="15.75" customHeight="1" thickBot="1" x14ac:dyDescent="0.3">
      <c r="B22" s="130" t="s">
        <v>10</v>
      </c>
      <c r="C22" s="133" t="s">
        <v>51</v>
      </c>
      <c r="D22" s="44" t="s">
        <v>59</v>
      </c>
      <c r="E22" s="140" t="s">
        <v>63</v>
      </c>
      <c r="F22" s="74">
        <f>SUM(G22:J22)</f>
        <v>8464</v>
      </c>
      <c r="G22" s="74">
        <f>SUM(G23:G25)</f>
        <v>0</v>
      </c>
      <c r="H22" s="74">
        <f t="shared" ref="H22:J22" si="8">SUM(H23:H25)</f>
        <v>8464</v>
      </c>
      <c r="I22" s="74">
        <f t="shared" si="8"/>
        <v>0</v>
      </c>
      <c r="J22" s="74">
        <f t="shared" si="8"/>
        <v>0</v>
      </c>
      <c r="K22" s="136" t="s">
        <v>49</v>
      </c>
    </row>
    <row r="23" spans="2:11" ht="15.75" thickBot="1" x14ac:dyDescent="0.3">
      <c r="B23" s="131"/>
      <c r="C23" s="134"/>
      <c r="D23" s="49" t="s">
        <v>60</v>
      </c>
      <c r="E23" s="137"/>
      <c r="F23" s="74">
        <f t="shared" ref="F23:F27" si="9">SUM(G23:J23)</f>
        <v>677.1</v>
      </c>
      <c r="G23" s="74">
        <v>0</v>
      </c>
      <c r="H23" s="74">
        <v>677.1</v>
      </c>
      <c r="I23" s="74">
        <v>0</v>
      </c>
      <c r="J23" s="74">
        <v>0</v>
      </c>
      <c r="K23" s="137"/>
    </row>
    <row r="24" spans="2:11" ht="15.75" thickBot="1" x14ac:dyDescent="0.3">
      <c r="B24" s="131"/>
      <c r="C24" s="134"/>
      <c r="D24" s="44" t="s">
        <v>61</v>
      </c>
      <c r="E24" s="137"/>
      <c r="F24" s="74">
        <f t="shared" si="9"/>
        <v>0</v>
      </c>
      <c r="G24" s="74">
        <v>0</v>
      </c>
      <c r="H24" s="74">
        <v>0</v>
      </c>
      <c r="I24" s="74">
        <v>0</v>
      </c>
      <c r="J24" s="74">
        <v>0</v>
      </c>
      <c r="K24" s="137"/>
    </row>
    <row r="25" spans="2:11" ht="15.75" thickBot="1" x14ac:dyDescent="0.3">
      <c r="B25" s="132"/>
      <c r="C25" s="135"/>
      <c r="D25" s="49" t="s">
        <v>62</v>
      </c>
      <c r="E25" s="141"/>
      <c r="F25" s="74">
        <f t="shared" si="9"/>
        <v>7786.9</v>
      </c>
      <c r="G25" s="74">
        <v>0</v>
      </c>
      <c r="H25" s="74">
        <v>7786.9</v>
      </c>
      <c r="I25" s="74">
        <v>0</v>
      </c>
      <c r="J25" s="74">
        <v>0</v>
      </c>
      <c r="K25" s="138"/>
    </row>
    <row r="26" spans="2:11" ht="15.75" customHeight="1" thickBot="1" x14ac:dyDescent="0.3">
      <c r="B26" s="139" t="s">
        <v>13</v>
      </c>
      <c r="C26" s="133" t="s">
        <v>42</v>
      </c>
      <c r="D26" s="44" t="s">
        <v>59</v>
      </c>
      <c r="E26" s="140" t="s">
        <v>63</v>
      </c>
      <c r="F26" s="74">
        <f t="shared" si="9"/>
        <v>170</v>
      </c>
      <c r="G26" s="74">
        <f>SUM(G27:G29)</f>
        <v>0</v>
      </c>
      <c r="H26" s="74">
        <f t="shared" ref="H26:J26" si="10">SUM(H27:H29)</f>
        <v>170</v>
      </c>
      <c r="I26" s="74">
        <f t="shared" si="10"/>
        <v>0</v>
      </c>
      <c r="J26" s="74">
        <f t="shared" si="10"/>
        <v>0</v>
      </c>
      <c r="K26" s="136" t="s">
        <v>57</v>
      </c>
    </row>
    <row r="27" spans="2:11" ht="15.75" thickBot="1" x14ac:dyDescent="0.3">
      <c r="B27" s="131"/>
      <c r="C27" s="134"/>
      <c r="D27" s="49" t="s">
        <v>60</v>
      </c>
      <c r="E27" s="137"/>
      <c r="F27" s="74">
        <f t="shared" si="9"/>
        <v>0</v>
      </c>
      <c r="G27" s="74">
        <v>0</v>
      </c>
      <c r="H27" s="74">
        <v>0</v>
      </c>
      <c r="I27" s="74">
        <v>0</v>
      </c>
      <c r="J27" s="74">
        <v>0</v>
      </c>
      <c r="K27" s="137"/>
    </row>
    <row r="28" spans="2:11" ht="15.75" thickBot="1" x14ac:dyDescent="0.3">
      <c r="B28" s="131"/>
      <c r="C28" s="134"/>
      <c r="D28" s="44" t="s">
        <v>61</v>
      </c>
      <c r="E28" s="137"/>
      <c r="F28" s="74">
        <f>SUM(G28:J28)</f>
        <v>170</v>
      </c>
      <c r="G28" s="74">
        <v>0</v>
      </c>
      <c r="H28" s="74">
        <v>170</v>
      </c>
      <c r="I28" s="74">
        <v>0</v>
      </c>
      <c r="J28" s="74">
        <v>0</v>
      </c>
      <c r="K28" s="137"/>
    </row>
    <row r="29" spans="2:11" ht="15.75" thickBot="1" x14ac:dyDescent="0.3">
      <c r="B29" s="132"/>
      <c r="C29" s="135"/>
      <c r="D29" s="49" t="s">
        <v>62</v>
      </c>
      <c r="E29" s="141"/>
      <c r="F29" s="74">
        <f t="shared" ref="F29:F43" si="11">SUM(G29:J29)</f>
        <v>0</v>
      </c>
      <c r="G29" s="74">
        <v>0</v>
      </c>
      <c r="H29" s="74">
        <v>0</v>
      </c>
      <c r="I29" s="74">
        <v>0</v>
      </c>
      <c r="J29" s="74">
        <v>0</v>
      </c>
      <c r="K29" s="138"/>
    </row>
    <row r="30" spans="2:11" s="50" customFormat="1" ht="15.75" customHeight="1" thickBot="1" x14ac:dyDescent="0.3">
      <c r="B30" s="130" t="s">
        <v>20</v>
      </c>
      <c r="C30" s="133" t="s">
        <v>180</v>
      </c>
      <c r="D30" s="44" t="s">
        <v>59</v>
      </c>
      <c r="E30" s="140" t="s">
        <v>63</v>
      </c>
      <c r="F30" s="74">
        <f>SUM(G30:J30)</f>
        <v>726.1</v>
      </c>
      <c r="G30" s="74">
        <f>SUM(G31:G33)</f>
        <v>0</v>
      </c>
      <c r="H30" s="74">
        <f t="shared" ref="H30:J30" si="12">SUM(H31:H33)</f>
        <v>231.7</v>
      </c>
      <c r="I30" s="74">
        <f t="shared" si="12"/>
        <v>241.9</v>
      </c>
      <c r="J30" s="74">
        <f t="shared" si="12"/>
        <v>252.5</v>
      </c>
      <c r="K30" s="136" t="s">
        <v>49</v>
      </c>
    </row>
    <row r="31" spans="2:11" s="50" customFormat="1" ht="15.75" thickBot="1" x14ac:dyDescent="0.3">
      <c r="B31" s="131"/>
      <c r="C31" s="134"/>
      <c r="D31" s="49" t="s">
        <v>60</v>
      </c>
      <c r="E31" s="137"/>
      <c r="F31" s="74">
        <f t="shared" ref="F31:F33" si="13">SUM(G31:J31)</f>
        <v>726.1</v>
      </c>
      <c r="G31" s="74">
        <v>0</v>
      </c>
      <c r="H31" s="74">
        <v>231.7</v>
      </c>
      <c r="I31" s="74">
        <v>241.9</v>
      </c>
      <c r="J31" s="74">
        <v>252.5</v>
      </c>
      <c r="K31" s="137"/>
    </row>
    <row r="32" spans="2:11" s="50" customFormat="1" ht="15.75" thickBot="1" x14ac:dyDescent="0.3">
      <c r="B32" s="131"/>
      <c r="C32" s="134"/>
      <c r="D32" s="44" t="s">
        <v>61</v>
      </c>
      <c r="E32" s="137"/>
      <c r="F32" s="74">
        <f t="shared" si="13"/>
        <v>0</v>
      </c>
      <c r="G32" s="74">
        <v>0</v>
      </c>
      <c r="H32" s="74">
        <v>0</v>
      </c>
      <c r="I32" s="74">
        <v>0</v>
      </c>
      <c r="J32" s="74">
        <v>0</v>
      </c>
      <c r="K32" s="137"/>
    </row>
    <row r="33" spans="2:11" s="50" customFormat="1" ht="15.75" thickBot="1" x14ac:dyDescent="0.3">
      <c r="B33" s="132"/>
      <c r="C33" s="134"/>
      <c r="D33" s="49" t="s">
        <v>62</v>
      </c>
      <c r="E33" s="141"/>
      <c r="F33" s="74">
        <f t="shared" si="13"/>
        <v>0</v>
      </c>
      <c r="G33" s="74">
        <v>0</v>
      </c>
      <c r="H33" s="74">
        <v>0</v>
      </c>
      <c r="I33" s="74">
        <v>0</v>
      </c>
      <c r="J33" s="74">
        <v>0</v>
      </c>
      <c r="K33" s="137"/>
    </row>
    <row r="34" spans="2:11" s="50" customFormat="1" ht="15.75" customHeight="1" thickBot="1" x14ac:dyDescent="0.3">
      <c r="B34" s="139" t="s">
        <v>52</v>
      </c>
      <c r="C34" s="158" t="s">
        <v>173</v>
      </c>
      <c r="D34" s="44" t="s">
        <v>59</v>
      </c>
      <c r="E34" s="140" t="s">
        <v>63</v>
      </c>
      <c r="F34" s="75">
        <f>SUM(G34:J34)</f>
        <v>0</v>
      </c>
      <c r="G34" s="75">
        <f>SUM(G35:G37)</f>
        <v>0</v>
      </c>
      <c r="H34" s="75">
        <f t="shared" ref="H34:J34" si="14">SUM(H35:H37)</f>
        <v>0</v>
      </c>
      <c r="I34" s="75">
        <f t="shared" si="14"/>
        <v>0</v>
      </c>
      <c r="J34" s="75">
        <f t="shared" si="14"/>
        <v>0</v>
      </c>
      <c r="K34" s="80"/>
    </row>
    <row r="35" spans="2:11" s="50" customFormat="1" ht="15.75" thickBot="1" x14ac:dyDescent="0.3">
      <c r="B35" s="131"/>
      <c r="C35" s="159"/>
      <c r="D35" s="49" t="s">
        <v>60</v>
      </c>
      <c r="E35" s="137"/>
      <c r="F35" s="75">
        <f t="shared" ref="F35:F37" si="15">SUM(G35:J35)</f>
        <v>0</v>
      </c>
      <c r="G35" s="75">
        <v>0</v>
      </c>
      <c r="H35" s="75">
        <v>0</v>
      </c>
      <c r="I35" s="75">
        <v>0</v>
      </c>
      <c r="J35" s="75">
        <v>0</v>
      </c>
      <c r="K35" s="80"/>
    </row>
    <row r="36" spans="2:11" s="50" customFormat="1" ht="15.75" thickBot="1" x14ac:dyDescent="0.3">
      <c r="B36" s="131"/>
      <c r="C36" s="159"/>
      <c r="D36" s="44" t="s">
        <v>61</v>
      </c>
      <c r="E36" s="137"/>
      <c r="F36" s="75">
        <f t="shared" si="15"/>
        <v>0</v>
      </c>
      <c r="G36" s="75">
        <v>0</v>
      </c>
      <c r="H36" s="75">
        <v>0</v>
      </c>
      <c r="I36" s="75">
        <v>0</v>
      </c>
      <c r="J36" s="75">
        <v>0</v>
      </c>
      <c r="K36" s="80"/>
    </row>
    <row r="37" spans="2:11" s="50" customFormat="1" ht="15.75" thickBot="1" x14ac:dyDescent="0.3">
      <c r="B37" s="132"/>
      <c r="C37" s="160"/>
      <c r="D37" s="49" t="s">
        <v>62</v>
      </c>
      <c r="E37" s="137"/>
      <c r="F37" s="75">
        <f t="shared" si="15"/>
        <v>0</v>
      </c>
      <c r="G37" s="75">
        <v>0</v>
      </c>
      <c r="H37" s="75">
        <v>0</v>
      </c>
      <c r="I37" s="75">
        <v>0</v>
      </c>
      <c r="J37" s="75">
        <v>0</v>
      </c>
      <c r="K37" s="80"/>
    </row>
    <row r="38" spans="2:11" s="50" customFormat="1" ht="15.75" customHeight="1" thickBot="1" x14ac:dyDescent="0.3">
      <c r="B38" s="139" t="s">
        <v>53</v>
      </c>
      <c r="C38" s="155" t="s">
        <v>174</v>
      </c>
      <c r="D38" s="44" t="s">
        <v>59</v>
      </c>
      <c r="E38" s="140" t="s">
        <v>63</v>
      </c>
      <c r="F38" s="75">
        <f>SUM(G38:J38)</f>
        <v>0</v>
      </c>
      <c r="G38" s="75">
        <f>SUM(G39:G41)</f>
        <v>0</v>
      </c>
      <c r="H38" s="75">
        <f t="shared" ref="H38:J38" si="16">SUM(H39:H41)</f>
        <v>0</v>
      </c>
      <c r="I38" s="75">
        <f t="shared" si="16"/>
        <v>0</v>
      </c>
      <c r="J38" s="75">
        <f t="shared" si="16"/>
        <v>0</v>
      </c>
      <c r="K38" s="136"/>
    </row>
    <row r="39" spans="2:11" s="50" customFormat="1" ht="19.5" customHeight="1" thickBot="1" x14ac:dyDescent="0.3">
      <c r="B39" s="131"/>
      <c r="C39" s="156"/>
      <c r="D39" s="49" t="s">
        <v>60</v>
      </c>
      <c r="E39" s="137"/>
      <c r="F39" s="75">
        <f t="shared" ref="F39:F41" si="17">SUM(G39:J39)</f>
        <v>0</v>
      </c>
      <c r="G39" s="75">
        <v>0</v>
      </c>
      <c r="H39" s="75">
        <v>0</v>
      </c>
      <c r="I39" s="75">
        <v>0</v>
      </c>
      <c r="J39" s="75">
        <v>0</v>
      </c>
      <c r="K39" s="137"/>
    </row>
    <row r="40" spans="2:11" s="50" customFormat="1" ht="15.75" thickBot="1" x14ac:dyDescent="0.3">
      <c r="B40" s="131"/>
      <c r="C40" s="156"/>
      <c r="D40" s="44" t="s">
        <v>61</v>
      </c>
      <c r="E40" s="137"/>
      <c r="F40" s="75">
        <f t="shared" si="17"/>
        <v>0</v>
      </c>
      <c r="G40" s="75">
        <v>0</v>
      </c>
      <c r="H40" s="75">
        <v>0</v>
      </c>
      <c r="I40" s="75">
        <v>0</v>
      </c>
      <c r="J40" s="75">
        <v>0</v>
      </c>
      <c r="K40" s="137"/>
    </row>
    <row r="41" spans="2:11" s="50" customFormat="1" ht="15.75" thickBot="1" x14ac:dyDescent="0.3">
      <c r="B41" s="132"/>
      <c r="C41" s="157"/>
      <c r="D41" s="49" t="s">
        <v>62</v>
      </c>
      <c r="E41" s="141"/>
      <c r="F41" s="75">
        <f t="shared" si="17"/>
        <v>0</v>
      </c>
      <c r="G41" s="75">
        <v>0</v>
      </c>
      <c r="H41" s="75">
        <v>0</v>
      </c>
      <c r="I41" s="75">
        <v>0</v>
      </c>
      <c r="J41" s="75">
        <v>0</v>
      </c>
      <c r="K41" s="138"/>
    </row>
    <row r="42" spans="2:11" ht="15.75" customHeight="1" thickBot="1" x14ac:dyDescent="0.3">
      <c r="B42" s="139" t="s">
        <v>115</v>
      </c>
      <c r="C42" s="133" t="s">
        <v>43</v>
      </c>
      <c r="D42" s="44" t="s">
        <v>59</v>
      </c>
      <c r="E42" s="140" t="s">
        <v>64</v>
      </c>
      <c r="F42" s="74">
        <f t="shared" si="11"/>
        <v>2356.1999999999998</v>
      </c>
      <c r="G42" s="74">
        <f>SUM(G43:G45)</f>
        <v>0</v>
      </c>
      <c r="H42" s="74">
        <f t="shared" ref="H42:J42" si="18">SUM(H43:H45)</f>
        <v>2356.1999999999998</v>
      </c>
      <c r="I42" s="74">
        <f t="shared" si="18"/>
        <v>0</v>
      </c>
      <c r="J42" s="74">
        <f t="shared" si="18"/>
        <v>0</v>
      </c>
      <c r="K42" s="136" t="s">
        <v>49</v>
      </c>
    </row>
    <row r="43" spans="2:11" ht="15.75" thickBot="1" x14ac:dyDescent="0.3">
      <c r="B43" s="131"/>
      <c r="C43" s="134"/>
      <c r="D43" s="49" t="s">
        <v>60</v>
      </c>
      <c r="E43" s="137"/>
      <c r="F43" s="74">
        <f t="shared" si="11"/>
        <v>2356.1999999999998</v>
      </c>
      <c r="G43" s="74">
        <v>0</v>
      </c>
      <c r="H43" s="74">
        <v>2356.1999999999998</v>
      </c>
      <c r="I43" s="74">
        <v>0</v>
      </c>
      <c r="J43" s="74">
        <v>0</v>
      </c>
      <c r="K43" s="137"/>
    </row>
    <row r="44" spans="2:11" ht="15.75" thickBot="1" x14ac:dyDescent="0.3">
      <c r="B44" s="131"/>
      <c r="C44" s="134"/>
      <c r="D44" s="44" t="s">
        <v>61</v>
      </c>
      <c r="E44" s="137"/>
      <c r="F44" s="74">
        <f>SUM(G44:J44)</f>
        <v>0</v>
      </c>
      <c r="G44" s="74">
        <v>0</v>
      </c>
      <c r="H44" s="74">
        <v>0</v>
      </c>
      <c r="I44" s="74">
        <v>0</v>
      </c>
      <c r="J44" s="74">
        <v>0</v>
      </c>
      <c r="K44" s="137"/>
    </row>
    <row r="45" spans="2:11" ht="15.75" thickBot="1" x14ac:dyDescent="0.3">
      <c r="B45" s="132"/>
      <c r="C45" s="135"/>
      <c r="D45" s="49" t="s">
        <v>62</v>
      </c>
      <c r="E45" s="141"/>
      <c r="F45" s="74">
        <f t="shared" ref="F45" si="19">SUM(G45:J45)</f>
        <v>0</v>
      </c>
      <c r="G45" s="74">
        <v>0</v>
      </c>
      <c r="H45" s="74">
        <v>0</v>
      </c>
      <c r="I45" s="74">
        <v>0</v>
      </c>
      <c r="J45" s="74">
        <v>0</v>
      </c>
      <c r="K45" s="138"/>
    </row>
    <row r="46" spans="2:11" ht="15.75" customHeight="1" thickBot="1" x14ac:dyDescent="0.3">
      <c r="B46" s="139" t="s">
        <v>172</v>
      </c>
      <c r="C46" s="133" t="s">
        <v>23</v>
      </c>
      <c r="D46" s="44" t="s">
        <v>59</v>
      </c>
      <c r="E46" s="140" t="s">
        <v>63</v>
      </c>
      <c r="F46" s="75">
        <f>SUM(G46:J46)</f>
        <v>0</v>
      </c>
      <c r="G46" s="75">
        <f>SUM(G47:G49)</f>
        <v>0</v>
      </c>
      <c r="H46" s="75">
        <f t="shared" ref="H46:J46" si="20">SUM(H47:H49)</f>
        <v>0</v>
      </c>
      <c r="I46" s="75">
        <f t="shared" si="20"/>
        <v>0</v>
      </c>
      <c r="J46" s="75">
        <f t="shared" si="20"/>
        <v>0</v>
      </c>
      <c r="K46" s="136" t="s">
        <v>22</v>
      </c>
    </row>
    <row r="47" spans="2:11" ht="15.75" thickBot="1" x14ac:dyDescent="0.3">
      <c r="B47" s="131"/>
      <c r="C47" s="134"/>
      <c r="D47" s="49" t="s">
        <v>60</v>
      </c>
      <c r="E47" s="137"/>
      <c r="F47" s="75">
        <f t="shared" ref="F47:F53" si="21">SUM(G47:J47)</f>
        <v>0</v>
      </c>
      <c r="G47" s="75">
        <v>0</v>
      </c>
      <c r="H47" s="75">
        <v>0</v>
      </c>
      <c r="I47" s="75">
        <v>0</v>
      </c>
      <c r="J47" s="75">
        <v>0</v>
      </c>
      <c r="K47" s="137"/>
    </row>
    <row r="48" spans="2:11" ht="15.75" thickBot="1" x14ac:dyDescent="0.3">
      <c r="B48" s="131"/>
      <c r="C48" s="134"/>
      <c r="D48" s="44" t="s">
        <v>61</v>
      </c>
      <c r="E48" s="137"/>
      <c r="F48" s="75">
        <f t="shared" si="21"/>
        <v>0</v>
      </c>
      <c r="G48" s="75">
        <v>0</v>
      </c>
      <c r="H48" s="75">
        <v>0</v>
      </c>
      <c r="I48" s="75">
        <v>0</v>
      </c>
      <c r="J48" s="75">
        <v>0</v>
      </c>
      <c r="K48" s="137"/>
    </row>
    <row r="49" spans="2:11" ht="15.75" thickBot="1" x14ac:dyDescent="0.3">
      <c r="B49" s="132"/>
      <c r="C49" s="135"/>
      <c r="D49" s="49" t="s">
        <v>62</v>
      </c>
      <c r="E49" s="141"/>
      <c r="F49" s="75">
        <f t="shared" si="21"/>
        <v>0</v>
      </c>
      <c r="G49" s="75">
        <v>0</v>
      </c>
      <c r="H49" s="75">
        <v>0</v>
      </c>
      <c r="I49" s="75">
        <v>0</v>
      </c>
      <c r="J49" s="75">
        <v>0</v>
      </c>
      <c r="K49" s="138"/>
    </row>
    <row r="50" spans="2:11" ht="15.75" customHeight="1" thickBot="1" x14ac:dyDescent="0.3">
      <c r="B50" s="139" t="s">
        <v>181</v>
      </c>
      <c r="C50" s="133" t="s">
        <v>25</v>
      </c>
      <c r="D50" s="44" t="s">
        <v>59</v>
      </c>
      <c r="E50" s="140" t="s">
        <v>63</v>
      </c>
      <c r="F50" s="75">
        <f t="shared" si="21"/>
        <v>0</v>
      </c>
      <c r="G50" s="75">
        <f>SUM(G51:G53)</f>
        <v>0</v>
      </c>
      <c r="H50" s="75">
        <f t="shared" ref="H50:J50" si="22">SUM(H51:H53)</f>
        <v>0</v>
      </c>
      <c r="I50" s="75">
        <f t="shared" si="22"/>
        <v>0</v>
      </c>
      <c r="J50" s="75">
        <f t="shared" si="22"/>
        <v>0</v>
      </c>
      <c r="K50" s="136" t="s">
        <v>24</v>
      </c>
    </row>
    <row r="51" spans="2:11" ht="15.75" thickBot="1" x14ac:dyDescent="0.3">
      <c r="B51" s="131"/>
      <c r="C51" s="134"/>
      <c r="D51" s="49" t="s">
        <v>60</v>
      </c>
      <c r="E51" s="137"/>
      <c r="F51" s="75">
        <f t="shared" si="21"/>
        <v>0</v>
      </c>
      <c r="G51" s="75">
        <v>0</v>
      </c>
      <c r="H51" s="75">
        <v>0</v>
      </c>
      <c r="I51" s="75">
        <v>0</v>
      </c>
      <c r="J51" s="75">
        <v>0</v>
      </c>
      <c r="K51" s="137"/>
    </row>
    <row r="52" spans="2:11" ht="15.75" thickBot="1" x14ac:dyDescent="0.3">
      <c r="B52" s="131"/>
      <c r="C52" s="134"/>
      <c r="D52" s="44" t="s">
        <v>61</v>
      </c>
      <c r="E52" s="137"/>
      <c r="F52" s="75">
        <f t="shared" si="21"/>
        <v>0</v>
      </c>
      <c r="G52" s="75">
        <v>0</v>
      </c>
      <c r="H52" s="75">
        <v>0</v>
      </c>
      <c r="I52" s="75">
        <v>0</v>
      </c>
      <c r="J52" s="75">
        <v>0</v>
      </c>
      <c r="K52" s="137"/>
    </row>
    <row r="53" spans="2:11" ht="15.75" thickBot="1" x14ac:dyDescent="0.3">
      <c r="B53" s="132"/>
      <c r="C53" s="135"/>
      <c r="D53" s="49" t="s">
        <v>62</v>
      </c>
      <c r="E53" s="141"/>
      <c r="F53" s="75">
        <f t="shared" si="21"/>
        <v>0</v>
      </c>
      <c r="G53" s="75">
        <v>0</v>
      </c>
      <c r="H53" s="75">
        <v>0</v>
      </c>
      <c r="I53" s="75">
        <v>0</v>
      </c>
      <c r="J53" s="75">
        <v>0</v>
      </c>
      <c r="K53" s="138"/>
    </row>
    <row r="54" spans="2:11" ht="15.75" thickBot="1" x14ac:dyDescent="0.3">
      <c r="B54" s="125" t="s">
        <v>21</v>
      </c>
      <c r="C54" s="126" t="s">
        <v>44</v>
      </c>
      <c r="D54" s="43" t="s">
        <v>59</v>
      </c>
      <c r="E54" s="153">
        <v>2023</v>
      </c>
      <c r="F54" s="73">
        <f>SUM(G54:J54)</f>
        <v>11975.7</v>
      </c>
      <c r="G54" s="73">
        <f>SUM(G55:G57)</f>
        <v>0</v>
      </c>
      <c r="H54" s="73">
        <f t="shared" ref="H54:J54" si="23">SUM(H55:H57)</f>
        <v>0</v>
      </c>
      <c r="I54" s="73">
        <f t="shared" si="23"/>
        <v>11975.7</v>
      </c>
      <c r="J54" s="73">
        <f t="shared" si="23"/>
        <v>0</v>
      </c>
      <c r="K54" s="128" t="s">
        <v>2</v>
      </c>
    </row>
    <row r="55" spans="2:11" ht="15.75" thickBot="1" x14ac:dyDescent="0.3">
      <c r="B55" s="125"/>
      <c r="C55" s="126"/>
      <c r="D55" s="48" t="s">
        <v>60</v>
      </c>
      <c r="E55" s="128"/>
      <c r="F55" s="73">
        <f t="shared" ref="F55:F57" si="24">SUM(G55:J55)</f>
        <v>11975.7</v>
      </c>
      <c r="G55" s="73">
        <f t="shared" ref="G55:J57" si="25">G59</f>
        <v>0</v>
      </c>
      <c r="H55" s="73">
        <f t="shared" si="25"/>
        <v>0</v>
      </c>
      <c r="I55" s="73">
        <f t="shared" si="25"/>
        <v>11975.7</v>
      </c>
      <c r="J55" s="73">
        <f t="shared" si="25"/>
        <v>0</v>
      </c>
      <c r="K55" s="128"/>
    </row>
    <row r="56" spans="2:11" ht="15.75" thickBot="1" x14ac:dyDescent="0.3">
      <c r="B56" s="125"/>
      <c r="C56" s="126"/>
      <c r="D56" s="43" t="s">
        <v>61</v>
      </c>
      <c r="E56" s="128"/>
      <c r="F56" s="73">
        <f t="shared" si="24"/>
        <v>0</v>
      </c>
      <c r="G56" s="73">
        <f t="shared" si="25"/>
        <v>0</v>
      </c>
      <c r="H56" s="73">
        <f t="shared" ref="H56:J56" si="26">H60</f>
        <v>0</v>
      </c>
      <c r="I56" s="73">
        <f t="shared" si="26"/>
        <v>0</v>
      </c>
      <c r="J56" s="73">
        <f t="shared" si="26"/>
        <v>0</v>
      </c>
      <c r="K56" s="128"/>
    </row>
    <row r="57" spans="2:11" ht="15.75" thickBot="1" x14ac:dyDescent="0.3">
      <c r="B57" s="125"/>
      <c r="C57" s="127"/>
      <c r="D57" s="48" t="s">
        <v>62</v>
      </c>
      <c r="E57" s="154"/>
      <c r="F57" s="73">
        <f t="shared" si="24"/>
        <v>0</v>
      </c>
      <c r="G57" s="73">
        <f t="shared" si="25"/>
        <v>0</v>
      </c>
      <c r="H57" s="73">
        <f t="shared" ref="H57:J57" si="27">H61</f>
        <v>0</v>
      </c>
      <c r="I57" s="73">
        <f t="shared" si="27"/>
        <v>0</v>
      </c>
      <c r="J57" s="73">
        <f t="shared" si="27"/>
        <v>0</v>
      </c>
      <c r="K57" s="129"/>
    </row>
    <row r="58" spans="2:11" ht="15.75" customHeight="1" thickBot="1" x14ac:dyDescent="0.3">
      <c r="B58" s="130" t="s">
        <v>15</v>
      </c>
      <c r="C58" s="133" t="s">
        <v>45</v>
      </c>
      <c r="D58" s="44" t="s">
        <v>59</v>
      </c>
      <c r="E58" s="140">
        <v>2023</v>
      </c>
      <c r="F58" s="74">
        <f>SUM(G58:J58)</f>
        <v>11975.7</v>
      </c>
      <c r="G58" s="74">
        <f>SUM(G59:G61)</f>
        <v>0</v>
      </c>
      <c r="H58" s="74">
        <f t="shared" ref="H58:J58" si="28">SUM(H59:H61)</f>
        <v>0</v>
      </c>
      <c r="I58" s="74">
        <f t="shared" si="28"/>
        <v>11975.7</v>
      </c>
      <c r="J58" s="74">
        <f t="shared" si="28"/>
        <v>0</v>
      </c>
      <c r="K58" s="136" t="s">
        <v>49</v>
      </c>
    </row>
    <row r="59" spans="2:11" ht="15.75" thickBot="1" x14ac:dyDescent="0.3">
      <c r="B59" s="131"/>
      <c r="C59" s="134"/>
      <c r="D59" s="49" t="s">
        <v>60</v>
      </c>
      <c r="E59" s="137"/>
      <c r="F59" s="74">
        <f t="shared" ref="F59:F61" si="29">SUM(G59:J59)</f>
        <v>11975.7</v>
      </c>
      <c r="G59" s="74">
        <v>0</v>
      </c>
      <c r="H59" s="74">
        <v>0</v>
      </c>
      <c r="I59" s="74">
        <v>11975.7</v>
      </c>
      <c r="J59" s="74">
        <v>0</v>
      </c>
      <c r="K59" s="137"/>
    </row>
    <row r="60" spans="2:11" ht="15.75" thickBot="1" x14ac:dyDescent="0.3">
      <c r="B60" s="131"/>
      <c r="C60" s="134"/>
      <c r="D60" s="49" t="s">
        <v>61</v>
      </c>
      <c r="E60" s="137"/>
      <c r="F60" s="74">
        <f t="shared" si="29"/>
        <v>0</v>
      </c>
      <c r="G60" s="74">
        <v>0</v>
      </c>
      <c r="H60" s="74">
        <v>0</v>
      </c>
      <c r="I60" s="74">
        <v>0</v>
      </c>
      <c r="J60" s="74">
        <v>0</v>
      </c>
      <c r="K60" s="137"/>
    </row>
    <row r="61" spans="2:11" ht="15.75" thickBot="1" x14ac:dyDescent="0.3">
      <c r="B61" s="132"/>
      <c r="C61" s="135"/>
      <c r="D61" s="44" t="s">
        <v>62</v>
      </c>
      <c r="E61" s="141"/>
      <c r="F61" s="74">
        <f t="shared" si="29"/>
        <v>0</v>
      </c>
      <c r="G61" s="74">
        <v>0</v>
      </c>
      <c r="H61" s="74">
        <v>0</v>
      </c>
      <c r="I61" s="74">
        <v>0</v>
      </c>
      <c r="J61" s="74">
        <v>0</v>
      </c>
      <c r="K61" s="138"/>
    </row>
    <row r="62" spans="2:11" ht="15.75" customHeight="1" thickBot="1" x14ac:dyDescent="0.3">
      <c r="B62" s="114" t="s">
        <v>46</v>
      </c>
      <c r="C62" s="115"/>
      <c r="D62" s="115"/>
      <c r="E62" s="115"/>
      <c r="F62" s="115"/>
      <c r="G62" s="115"/>
      <c r="H62" s="115"/>
      <c r="I62" s="115"/>
      <c r="J62" s="115"/>
      <c r="K62" s="116"/>
    </row>
    <row r="63" spans="2:11" ht="15.75" thickBot="1" x14ac:dyDescent="0.3">
      <c r="B63" s="179" t="s">
        <v>11</v>
      </c>
      <c r="C63" s="120" t="s">
        <v>47</v>
      </c>
      <c r="D63" s="42" t="s">
        <v>59</v>
      </c>
      <c r="E63" s="142" t="s">
        <v>63</v>
      </c>
      <c r="F63" s="72">
        <f>SUM(G63:J63)</f>
        <v>38081.992344000006</v>
      </c>
      <c r="G63" s="72">
        <f>SUM(G64:G66)</f>
        <v>0</v>
      </c>
      <c r="H63" s="72">
        <f t="shared" ref="H63:J63" si="30">SUM(H64:H66)</f>
        <v>33911.950344000004</v>
      </c>
      <c r="I63" s="72">
        <f t="shared" si="30"/>
        <v>2606.2619999999997</v>
      </c>
      <c r="J63" s="72">
        <f t="shared" si="30"/>
        <v>1563.7800000000002</v>
      </c>
      <c r="K63" s="142"/>
    </row>
    <row r="64" spans="2:11" ht="15.75" thickBot="1" x14ac:dyDescent="0.3">
      <c r="B64" s="180"/>
      <c r="C64" s="120"/>
      <c r="D64" s="47" t="s">
        <v>60</v>
      </c>
      <c r="E64" s="122"/>
      <c r="F64" s="72">
        <f t="shared" ref="F64:F66" si="31">SUM(G64:J64)</f>
        <v>6862.3923439999999</v>
      </c>
      <c r="G64" s="72">
        <f t="shared" ref="G64:J66" si="32">G68+G76</f>
        <v>0</v>
      </c>
      <c r="H64" s="72">
        <f t="shared" si="32"/>
        <v>6445.3503439999995</v>
      </c>
      <c r="I64" s="72">
        <f t="shared" si="32"/>
        <v>260.66199999999998</v>
      </c>
      <c r="J64" s="72">
        <f t="shared" si="32"/>
        <v>156.38</v>
      </c>
      <c r="K64" s="122"/>
    </row>
    <row r="65" spans="2:11" ht="15.75" thickBot="1" x14ac:dyDescent="0.3">
      <c r="B65" s="180"/>
      <c r="C65" s="120"/>
      <c r="D65" s="42" t="s">
        <v>61</v>
      </c>
      <c r="E65" s="122"/>
      <c r="F65" s="72">
        <f t="shared" si="31"/>
        <v>0</v>
      </c>
      <c r="G65" s="72">
        <f t="shared" si="32"/>
        <v>0</v>
      </c>
      <c r="H65" s="72">
        <f t="shared" ref="H65:J65" si="33">H69+H77</f>
        <v>0</v>
      </c>
      <c r="I65" s="72">
        <f t="shared" si="33"/>
        <v>0</v>
      </c>
      <c r="J65" s="72">
        <f t="shared" si="33"/>
        <v>0</v>
      </c>
      <c r="K65" s="122"/>
    </row>
    <row r="66" spans="2:11" ht="15.75" thickBot="1" x14ac:dyDescent="0.3">
      <c r="B66" s="181"/>
      <c r="C66" s="121"/>
      <c r="D66" s="47" t="s">
        <v>62</v>
      </c>
      <c r="E66" s="143"/>
      <c r="F66" s="72">
        <f t="shared" si="31"/>
        <v>31219.600000000002</v>
      </c>
      <c r="G66" s="72">
        <f t="shared" si="32"/>
        <v>0</v>
      </c>
      <c r="H66" s="72">
        <f t="shared" ref="H66:J66" si="34">H70+H78</f>
        <v>27466.600000000002</v>
      </c>
      <c r="I66" s="72">
        <f t="shared" si="34"/>
        <v>2345.6</v>
      </c>
      <c r="J66" s="72">
        <f t="shared" si="34"/>
        <v>1407.4</v>
      </c>
      <c r="K66" s="123"/>
    </row>
    <row r="67" spans="2:11" ht="15.75" thickBot="1" x14ac:dyDescent="0.3">
      <c r="B67" s="125" t="s">
        <v>11</v>
      </c>
      <c r="C67" s="126" t="s">
        <v>8</v>
      </c>
      <c r="D67" s="43" t="s">
        <v>59</v>
      </c>
      <c r="E67" s="153">
        <v>2022</v>
      </c>
      <c r="F67" s="73">
        <f>SUM(G67:J67)</f>
        <v>22879.600000000002</v>
      </c>
      <c r="G67" s="73">
        <f>SUM(G68:G70)</f>
        <v>0</v>
      </c>
      <c r="H67" s="73">
        <f t="shared" ref="H67:J67" si="35">SUM(H68:H70)</f>
        <v>22879.600000000002</v>
      </c>
      <c r="I67" s="73">
        <f t="shared" si="35"/>
        <v>0</v>
      </c>
      <c r="J67" s="73">
        <f t="shared" si="35"/>
        <v>0</v>
      </c>
      <c r="K67" s="128" t="s">
        <v>2</v>
      </c>
    </row>
    <row r="68" spans="2:11" ht="15.75" thickBot="1" x14ac:dyDescent="0.3">
      <c r="B68" s="125"/>
      <c r="C68" s="126"/>
      <c r="D68" s="48" t="s">
        <v>60</v>
      </c>
      <c r="E68" s="128"/>
      <c r="F68" s="73">
        <f t="shared" ref="F68:F70" si="36">SUM(G68:J68)</f>
        <v>5562.7</v>
      </c>
      <c r="G68" s="73">
        <f t="shared" ref="G68:J68" si="37">G72</f>
        <v>0</v>
      </c>
      <c r="H68" s="73">
        <f t="shared" si="37"/>
        <v>5562.7</v>
      </c>
      <c r="I68" s="73">
        <f t="shared" si="37"/>
        <v>0</v>
      </c>
      <c r="J68" s="73">
        <f t="shared" si="37"/>
        <v>0</v>
      </c>
      <c r="K68" s="128"/>
    </row>
    <row r="69" spans="2:11" ht="15.75" thickBot="1" x14ac:dyDescent="0.3">
      <c r="B69" s="125"/>
      <c r="C69" s="126"/>
      <c r="D69" s="43" t="s">
        <v>61</v>
      </c>
      <c r="E69" s="128"/>
      <c r="F69" s="73">
        <f t="shared" si="36"/>
        <v>0</v>
      </c>
      <c r="G69" s="73">
        <f>G73</f>
        <v>0</v>
      </c>
      <c r="H69" s="73">
        <f t="shared" ref="H69:J69" si="38">H73</f>
        <v>0</v>
      </c>
      <c r="I69" s="73">
        <f t="shared" si="38"/>
        <v>0</v>
      </c>
      <c r="J69" s="73">
        <f t="shared" si="38"/>
        <v>0</v>
      </c>
      <c r="K69" s="128"/>
    </row>
    <row r="70" spans="2:11" ht="15.75" thickBot="1" x14ac:dyDescent="0.3">
      <c r="B70" s="125"/>
      <c r="C70" s="127"/>
      <c r="D70" s="48" t="s">
        <v>62</v>
      </c>
      <c r="E70" s="154"/>
      <c r="F70" s="73">
        <f t="shared" si="36"/>
        <v>17316.900000000001</v>
      </c>
      <c r="G70" s="73">
        <f>G74</f>
        <v>0</v>
      </c>
      <c r="H70" s="73">
        <f t="shared" ref="H70:J70" si="39">H74</f>
        <v>17316.900000000001</v>
      </c>
      <c r="I70" s="73">
        <f t="shared" si="39"/>
        <v>0</v>
      </c>
      <c r="J70" s="73">
        <f t="shared" si="39"/>
        <v>0</v>
      </c>
      <c r="K70" s="129"/>
    </row>
    <row r="71" spans="2:11" ht="15.75" customHeight="1" thickBot="1" x14ac:dyDescent="0.3">
      <c r="B71" s="130" t="s">
        <v>10</v>
      </c>
      <c r="C71" s="133" t="s">
        <v>12</v>
      </c>
      <c r="D71" s="44" t="s">
        <v>59</v>
      </c>
      <c r="E71" s="140">
        <v>2022</v>
      </c>
      <c r="F71" s="74">
        <f>SUM(G71:J71)</f>
        <v>22879.600000000002</v>
      </c>
      <c r="G71" s="74">
        <f>SUM(G72:G74)</f>
        <v>0</v>
      </c>
      <c r="H71" s="74">
        <f t="shared" ref="H71:J71" si="40">SUM(H72:H74)</f>
        <v>22879.600000000002</v>
      </c>
      <c r="I71" s="74">
        <f t="shared" si="40"/>
        <v>0</v>
      </c>
      <c r="J71" s="74">
        <f t="shared" si="40"/>
        <v>0</v>
      </c>
      <c r="K71" s="136" t="s">
        <v>50</v>
      </c>
    </row>
    <row r="72" spans="2:11" ht="15.75" thickBot="1" x14ac:dyDescent="0.3">
      <c r="B72" s="131"/>
      <c r="C72" s="134"/>
      <c r="D72" s="49" t="s">
        <v>60</v>
      </c>
      <c r="E72" s="137"/>
      <c r="F72" s="74">
        <f t="shared" ref="F72:F74" si="41">SUM(G72:J72)</f>
        <v>5562.7</v>
      </c>
      <c r="G72" s="74">
        <v>0</v>
      </c>
      <c r="H72" s="74">
        <v>5562.7</v>
      </c>
      <c r="I72" s="74">
        <v>0</v>
      </c>
      <c r="J72" s="74">
        <v>0</v>
      </c>
      <c r="K72" s="137"/>
    </row>
    <row r="73" spans="2:11" ht="15.75" thickBot="1" x14ac:dyDescent="0.3">
      <c r="B73" s="131"/>
      <c r="C73" s="134"/>
      <c r="D73" s="49" t="s">
        <v>61</v>
      </c>
      <c r="E73" s="137"/>
      <c r="F73" s="74">
        <f t="shared" si="41"/>
        <v>0</v>
      </c>
      <c r="G73" s="74">
        <v>0</v>
      </c>
      <c r="H73" s="74">
        <v>0</v>
      </c>
      <c r="I73" s="74">
        <v>0</v>
      </c>
      <c r="J73" s="74">
        <v>0</v>
      </c>
      <c r="K73" s="137"/>
    </row>
    <row r="74" spans="2:11" ht="15.75" thickBot="1" x14ac:dyDescent="0.3">
      <c r="B74" s="132"/>
      <c r="C74" s="135"/>
      <c r="D74" s="44" t="s">
        <v>62</v>
      </c>
      <c r="E74" s="141"/>
      <c r="F74" s="74">
        <f t="shared" si="41"/>
        <v>17316.900000000001</v>
      </c>
      <c r="G74" s="74">
        <v>0</v>
      </c>
      <c r="H74" s="74">
        <v>17316.900000000001</v>
      </c>
      <c r="I74" s="74">
        <v>0</v>
      </c>
      <c r="J74" s="74">
        <v>0</v>
      </c>
      <c r="K74" s="138"/>
    </row>
    <row r="75" spans="2:11" ht="15.75" thickBot="1" x14ac:dyDescent="0.3">
      <c r="B75" s="173">
        <v>2</v>
      </c>
      <c r="C75" s="167" t="s">
        <v>14</v>
      </c>
      <c r="D75" s="48" t="s">
        <v>59</v>
      </c>
      <c r="E75" s="153" t="s">
        <v>63</v>
      </c>
      <c r="F75" s="73">
        <f>SUM(G75:J75)</f>
        <v>15202.392344000002</v>
      </c>
      <c r="G75" s="73">
        <f>G79+G83+G87</f>
        <v>0</v>
      </c>
      <c r="H75" s="73">
        <f>H79+H83+H87</f>
        <v>11032.350344</v>
      </c>
      <c r="I75" s="73">
        <f t="shared" ref="I75:J75" si="42">I79+I83+I87</f>
        <v>2606.2619999999997</v>
      </c>
      <c r="J75" s="73">
        <f t="shared" si="42"/>
        <v>1563.7800000000002</v>
      </c>
      <c r="K75" s="161" t="s">
        <v>2</v>
      </c>
    </row>
    <row r="76" spans="2:11" ht="15.75" thickBot="1" x14ac:dyDescent="0.3">
      <c r="B76" s="174"/>
      <c r="C76" s="126"/>
      <c r="D76" s="43" t="s">
        <v>60</v>
      </c>
      <c r="E76" s="128"/>
      <c r="F76" s="73">
        <f t="shared" ref="F76:F78" si="43">SUM(G76:J76)</f>
        <v>1299.692344</v>
      </c>
      <c r="G76" s="73">
        <f t="shared" ref="G76:J78" si="44">G80+G84+G88</f>
        <v>0</v>
      </c>
      <c r="H76" s="73">
        <f>H80+H84+H88</f>
        <v>882.65034400000002</v>
      </c>
      <c r="I76" s="73">
        <f t="shared" ref="I76:J76" si="45">I80+I84+I88</f>
        <v>260.66199999999998</v>
      </c>
      <c r="J76" s="73">
        <f t="shared" si="45"/>
        <v>156.38</v>
      </c>
      <c r="K76" s="128"/>
    </row>
    <row r="77" spans="2:11" ht="15.75" thickBot="1" x14ac:dyDescent="0.3">
      <c r="B77" s="174"/>
      <c r="C77" s="126"/>
      <c r="D77" s="48" t="s">
        <v>61</v>
      </c>
      <c r="E77" s="128"/>
      <c r="F77" s="73">
        <f t="shared" si="43"/>
        <v>0</v>
      </c>
      <c r="G77" s="73">
        <f t="shared" si="44"/>
        <v>0</v>
      </c>
      <c r="H77" s="73">
        <f t="shared" ref="H77:J77" si="46">H81+H85+H89</f>
        <v>0</v>
      </c>
      <c r="I77" s="73">
        <f t="shared" si="46"/>
        <v>0</v>
      </c>
      <c r="J77" s="73">
        <f t="shared" si="46"/>
        <v>0</v>
      </c>
      <c r="K77" s="128"/>
    </row>
    <row r="78" spans="2:11" ht="15.75" thickBot="1" x14ac:dyDescent="0.3">
      <c r="B78" s="175"/>
      <c r="C78" s="127"/>
      <c r="D78" s="43" t="s">
        <v>62</v>
      </c>
      <c r="E78" s="154"/>
      <c r="F78" s="73">
        <f t="shared" si="43"/>
        <v>13902.7</v>
      </c>
      <c r="G78" s="73">
        <f t="shared" si="44"/>
        <v>0</v>
      </c>
      <c r="H78" s="73">
        <f t="shared" si="44"/>
        <v>10149.700000000001</v>
      </c>
      <c r="I78" s="73">
        <f t="shared" si="44"/>
        <v>2345.6</v>
      </c>
      <c r="J78" s="73">
        <f t="shared" si="44"/>
        <v>1407.4</v>
      </c>
      <c r="K78" s="129"/>
    </row>
    <row r="79" spans="2:11" ht="15.75" thickBot="1" x14ac:dyDescent="0.3">
      <c r="B79" s="176" t="s">
        <v>15</v>
      </c>
      <c r="C79" s="168" t="s">
        <v>16</v>
      </c>
      <c r="D79" s="86" t="s">
        <v>59</v>
      </c>
      <c r="E79" s="171" t="s">
        <v>63</v>
      </c>
      <c r="F79" s="74">
        <f>SUM(G79:J79)</f>
        <v>7818.8923439999999</v>
      </c>
      <c r="G79" s="74">
        <f>SUM(G80:G82)</f>
        <v>0</v>
      </c>
      <c r="H79" s="74">
        <f t="shared" ref="H79:J79" si="47">SUM(H80:H82)</f>
        <v>3648.850344</v>
      </c>
      <c r="I79" s="74">
        <f t="shared" si="47"/>
        <v>2606.2619999999997</v>
      </c>
      <c r="J79" s="74">
        <f t="shared" si="47"/>
        <v>1563.7800000000002</v>
      </c>
      <c r="K79" s="162" t="s">
        <v>2</v>
      </c>
    </row>
    <row r="80" spans="2:11" ht="15.75" thickBot="1" x14ac:dyDescent="0.3">
      <c r="B80" s="177"/>
      <c r="C80" s="169"/>
      <c r="D80" s="87" t="s">
        <v>60</v>
      </c>
      <c r="E80" s="163"/>
      <c r="F80" s="74">
        <f t="shared" ref="F80:F82" si="48">SUM(G80:J80)</f>
        <v>708.99234399999989</v>
      </c>
      <c r="G80" s="74">
        <v>0</v>
      </c>
      <c r="H80" s="74">
        <v>291.95034399999997</v>
      </c>
      <c r="I80" s="74">
        <v>260.66199999999998</v>
      </c>
      <c r="J80" s="74">
        <v>156.38</v>
      </c>
      <c r="K80" s="163"/>
    </row>
    <row r="81" spans="2:11" ht="15.75" thickBot="1" x14ac:dyDescent="0.3">
      <c r="B81" s="177"/>
      <c r="C81" s="169"/>
      <c r="D81" s="86" t="s">
        <v>61</v>
      </c>
      <c r="E81" s="163"/>
      <c r="F81" s="74">
        <f t="shared" si="48"/>
        <v>0</v>
      </c>
      <c r="G81" s="74">
        <v>0</v>
      </c>
      <c r="H81" s="74">
        <v>0</v>
      </c>
      <c r="I81" s="74">
        <v>0</v>
      </c>
      <c r="J81" s="74">
        <v>0</v>
      </c>
      <c r="K81" s="163"/>
    </row>
    <row r="82" spans="2:11" ht="15.75" thickBot="1" x14ac:dyDescent="0.3">
      <c r="B82" s="178"/>
      <c r="C82" s="170"/>
      <c r="D82" s="87" t="s">
        <v>62</v>
      </c>
      <c r="E82" s="172"/>
      <c r="F82" s="74">
        <f t="shared" si="48"/>
        <v>7109.9</v>
      </c>
      <c r="G82" s="74">
        <v>0</v>
      </c>
      <c r="H82" s="74">
        <v>3356.9</v>
      </c>
      <c r="I82" s="74">
        <v>2345.6</v>
      </c>
      <c r="J82" s="74">
        <v>1407.4</v>
      </c>
      <c r="K82" s="164"/>
    </row>
    <row r="83" spans="2:11" ht="15.75" customHeight="1" thickBot="1" x14ac:dyDescent="0.3">
      <c r="B83" s="139" t="s">
        <v>17</v>
      </c>
      <c r="C83" s="165" t="s">
        <v>110</v>
      </c>
      <c r="D83" s="49" t="s">
        <v>59</v>
      </c>
      <c r="E83" s="140" t="s">
        <v>63</v>
      </c>
      <c r="F83" s="75">
        <f>SUM(G83:J83)</f>
        <v>7383.5</v>
      </c>
      <c r="G83" s="75">
        <f>SUM(G84:G86)</f>
        <v>0</v>
      </c>
      <c r="H83" s="75">
        <f t="shared" ref="H83:J83" si="49">SUM(H84:H86)</f>
        <v>7383.5</v>
      </c>
      <c r="I83" s="75">
        <f t="shared" si="49"/>
        <v>0</v>
      </c>
      <c r="J83" s="75">
        <f t="shared" si="49"/>
        <v>0</v>
      </c>
      <c r="K83" s="136" t="s">
        <v>2</v>
      </c>
    </row>
    <row r="84" spans="2:11" ht="15.75" thickBot="1" x14ac:dyDescent="0.3">
      <c r="B84" s="131"/>
      <c r="C84" s="134"/>
      <c r="D84" s="44" t="s">
        <v>60</v>
      </c>
      <c r="E84" s="137"/>
      <c r="F84" s="75">
        <f t="shared" ref="F84:F90" si="50">SUM(G84:J84)</f>
        <v>590.70000000000005</v>
      </c>
      <c r="G84" s="75">
        <v>0</v>
      </c>
      <c r="H84" s="75">
        <v>590.70000000000005</v>
      </c>
      <c r="I84" s="75">
        <v>0</v>
      </c>
      <c r="J84" s="75">
        <v>0</v>
      </c>
      <c r="K84" s="137"/>
    </row>
    <row r="85" spans="2:11" ht="15.75" thickBot="1" x14ac:dyDescent="0.3">
      <c r="B85" s="131"/>
      <c r="C85" s="134"/>
      <c r="D85" s="49" t="s">
        <v>61</v>
      </c>
      <c r="E85" s="137"/>
      <c r="F85" s="75">
        <f t="shared" si="50"/>
        <v>0</v>
      </c>
      <c r="G85" s="75">
        <v>0</v>
      </c>
      <c r="H85" s="75">
        <v>0</v>
      </c>
      <c r="I85" s="75">
        <v>0</v>
      </c>
      <c r="J85" s="75">
        <v>0</v>
      </c>
      <c r="K85" s="137"/>
    </row>
    <row r="86" spans="2:11" ht="15.75" thickBot="1" x14ac:dyDescent="0.3">
      <c r="B86" s="131"/>
      <c r="C86" s="134"/>
      <c r="D86" s="44" t="s">
        <v>62</v>
      </c>
      <c r="E86" s="141"/>
      <c r="F86" s="76">
        <f t="shared" si="50"/>
        <v>6792.8</v>
      </c>
      <c r="G86" s="76">
        <v>0</v>
      </c>
      <c r="H86" s="76">
        <v>6792.8</v>
      </c>
      <c r="I86" s="76">
        <v>0</v>
      </c>
      <c r="J86" s="76">
        <v>0</v>
      </c>
      <c r="K86" s="137"/>
    </row>
    <row r="87" spans="2:11" ht="15.75" customHeight="1" thickBot="1" x14ac:dyDescent="0.3">
      <c r="B87" s="139" t="s">
        <v>18</v>
      </c>
      <c r="C87" s="165" t="s">
        <v>19</v>
      </c>
      <c r="D87" s="45" t="s">
        <v>59</v>
      </c>
      <c r="E87" s="140" t="s">
        <v>63</v>
      </c>
      <c r="F87" s="77">
        <f t="shared" si="50"/>
        <v>0</v>
      </c>
      <c r="G87" s="77">
        <f>SUM(G88:G90)</f>
        <v>0</v>
      </c>
      <c r="H87" s="77">
        <f t="shared" ref="H87:J87" si="51">SUM(H88:H90)</f>
        <v>0</v>
      </c>
      <c r="I87" s="77">
        <f t="shared" si="51"/>
        <v>0</v>
      </c>
      <c r="J87" s="77">
        <f t="shared" si="51"/>
        <v>0</v>
      </c>
      <c r="K87" s="140" t="s">
        <v>2</v>
      </c>
    </row>
    <row r="88" spans="2:11" ht="15.75" thickBot="1" x14ac:dyDescent="0.3">
      <c r="B88" s="131"/>
      <c r="C88" s="134"/>
      <c r="D88" s="49" t="s">
        <v>60</v>
      </c>
      <c r="E88" s="137"/>
      <c r="F88" s="75">
        <f t="shared" si="50"/>
        <v>0</v>
      </c>
      <c r="G88" s="75">
        <v>0</v>
      </c>
      <c r="H88" s="75">
        <v>0</v>
      </c>
      <c r="I88" s="75">
        <v>0</v>
      </c>
      <c r="J88" s="75">
        <v>0</v>
      </c>
      <c r="K88" s="137"/>
    </row>
    <row r="89" spans="2:11" ht="15.75" thickBot="1" x14ac:dyDescent="0.3">
      <c r="B89" s="131"/>
      <c r="C89" s="134"/>
      <c r="D89" s="44" t="s">
        <v>61</v>
      </c>
      <c r="E89" s="137"/>
      <c r="F89" s="75">
        <f t="shared" si="50"/>
        <v>0</v>
      </c>
      <c r="G89" s="75">
        <v>0</v>
      </c>
      <c r="H89" s="75">
        <v>0</v>
      </c>
      <c r="I89" s="75">
        <v>0</v>
      </c>
      <c r="J89" s="75">
        <v>0</v>
      </c>
      <c r="K89" s="137"/>
    </row>
    <row r="90" spans="2:11" ht="15.75" thickBot="1" x14ac:dyDescent="0.3">
      <c r="B90" s="132"/>
      <c r="C90" s="166"/>
      <c r="D90" s="49" t="s">
        <v>62</v>
      </c>
      <c r="E90" s="141"/>
      <c r="F90" s="75">
        <f t="shared" si="50"/>
        <v>0</v>
      </c>
      <c r="G90" s="75">
        <v>0</v>
      </c>
      <c r="H90" s="75">
        <v>0</v>
      </c>
      <c r="I90" s="75">
        <v>0</v>
      </c>
      <c r="J90" s="75">
        <v>0</v>
      </c>
      <c r="K90" s="141"/>
    </row>
  </sheetData>
  <mergeCells count="89">
    <mergeCell ref="B63:B66"/>
    <mergeCell ref="C63:C66"/>
    <mergeCell ref="C46:C49"/>
    <mergeCell ref="B50:B53"/>
    <mergeCell ref="C50:C53"/>
    <mergeCell ref="B87:B90"/>
    <mergeCell ref="B83:B86"/>
    <mergeCell ref="B75:B78"/>
    <mergeCell ref="B79:B82"/>
    <mergeCell ref="B67:B70"/>
    <mergeCell ref="B71:B74"/>
    <mergeCell ref="K75:K78"/>
    <mergeCell ref="K79:K82"/>
    <mergeCell ref="K83:K86"/>
    <mergeCell ref="K87:K90"/>
    <mergeCell ref="C83:C86"/>
    <mergeCell ref="C87:C90"/>
    <mergeCell ref="C75:C78"/>
    <mergeCell ref="C79:C82"/>
    <mergeCell ref="E87:E90"/>
    <mergeCell ref="E75:E78"/>
    <mergeCell ref="E79:E82"/>
    <mergeCell ref="E83:E86"/>
    <mergeCell ref="E14:E17"/>
    <mergeCell ref="B38:B41"/>
    <mergeCell ref="C38:C41"/>
    <mergeCell ref="B54:B57"/>
    <mergeCell ref="B58:B61"/>
    <mergeCell ref="E46:E49"/>
    <mergeCell ref="B46:B49"/>
    <mergeCell ref="B34:B37"/>
    <mergeCell ref="C34:C37"/>
    <mergeCell ref="E34:E37"/>
    <mergeCell ref="B30:B33"/>
    <mergeCell ref="C30:C33"/>
    <mergeCell ref="C58:C61"/>
    <mergeCell ref="C42:C45"/>
    <mergeCell ref="E18:E21"/>
    <mergeCell ref="E22:E25"/>
    <mergeCell ref="E26:E29"/>
    <mergeCell ref="K42:K45"/>
    <mergeCell ref="E30:E33"/>
    <mergeCell ref="K30:K33"/>
    <mergeCell ref="C67:C70"/>
    <mergeCell ref="E58:E61"/>
    <mergeCell ref="K50:K53"/>
    <mergeCell ref="C71:C74"/>
    <mergeCell ref="E38:E41"/>
    <mergeCell ref="K38:K41"/>
    <mergeCell ref="E63:E66"/>
    <mergeCell ref="E67:E70"/>
    <mergeCell ref="E71:E74"/>
    <mergeCell ref="K63:K66"/>
    <mergeCell ref="K67:K70"/>
    <mergeCell ref="K71:K74"/>
    <mergeCell ref="C54:C57"/>
    <mergeCell ref="K54:K57"/>
    <mergeCell ref="E42:E45"/>
    <mergeCell ref="K46:K49"/>
    <mergeCell ref="E50:E53"/>
    <mergeCell ref="K58:K61"/>
    <mergeCell ref="E54:E57"/>
    <mergeCell ref="K6:K7"/>
    <mergeCell ref="B6:B7"/>
    <mergeCell ref="B13:K13"/>
    <mergeCell ref="C6:C7"/>
    <mergeCell ref="E6:E7"/>
    <mergeCell ref="E9:E12"/>
    <mergeCell ref="C9:C12"/>
    <mergeCell ref="B9:B12"/>
    <mergeCell ref="K9:K12"/>
    <mergeCell ref="G6:J6"/>
    <mergeCell ref="F6:F7"/>
    <mergeCell ref="F2:K2"/>
    <mergeCell ref="B62:K62"/>
    <mergeCell ref="B14:B17"/>
    <mergeCell ref="C14:C17"/>
    <mergeCell ref="K14:K17"/>
    <mergeCell ref="B4:K4"/>
    <mergeCell ref="B18:B21"/>
    <mergeCell ref="C18:C21"/>
    <mergeCell ref="K18:K21"/>
    <mergeCell ref="B22:B25"/>
    <mergeCell ref="C22:C25"/>
    <mergeCell ref="K22:K25"/>
    <mergeCell ref="B26:B29"/>
    <mergeCell ref="C26:C29"/>
    <mergeCell ref="K26:K29"/>
    <mergeCell ref="B42:B45"/>
  </mergeCells>
  <pageMargins left="0" right="0" top="0.19685039370078741" bottom="0.19685039370078741" header="0.31496062992125984" footer="0.31496062992125984"/>
  <pageSetup paperSize="9" scale="80" orientation="landscape" r:id="rId1"/>
  <rowBreaks count="1" manualBreakCount="1">
    <brk id="5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view="pageBreakPreview" zoomScale="80" zoomScaleNormal="100" zoomScaleSheetLayoutView="80" workbookViewId="0">
      <selection activeCell="D27" sqref="D27"/>
    </sheetView>
  </sheetViews>
  <sheetFormatPr defaultRowHeight="15" x14ac:dyDescent="0.25"/>
  <cols>
    <col min="1" max="1" width="2.85546875" customWidth="1"/>
    <col min="2" max="2" width="7.140625" style="8" customWidth="1"/>
    <col min="3" max="3" width="65.5703125" style="8" customWidth="1"/>
    <col min="4" max="4" width="70.42578125" style="8" customWidth="1"/>
    <col min="5" max="5" width="10.5703125" customWidth="1"/>
    <col min="6" max="6" width="10.85546875" customWidth="1"/>
    <col min="7" max="7" width="10.5703125" customWidth="1"/>
    <col min="8" max="8" width="9.5703125" customWidth="1"/>
  </cols>
  <sheetData>
    <row r="1" spans="2:8" x14ac:dyDescent="0.25">
      <c r="B1" s="6"/>
      <c r="C1" s="6"/>
      <c r="D1" s="193" t="s">
        <v>66</v>
      </c>
      <c r="E1" s="193"/>
      <c r="F1" s="193"/>
      <c r="G1" s="193"/>
      <c r="H1" s="193"/>
    </row>
    <row r="2" spans="2:8" ht="3" customHeight="1" x14ac:dyDescent="0.25">
      <c r="B2" s="7"/>
      <c r="E2" s="8"/>
      <c r="F2" s="8"/>
      <c r="G2" s="8"/>
      <c r="H2" s="8"/>
    </row>
    <row r="3" spans="2:8" ht="15.75" x14ac:dyDescent="0.25">
      <c r="B3" s="194" t="s">
        <v>26</v>
      </c>
      <c r="C3" s="194"/>
      <c r="D3" s="194"/>
      <c r="E3" s="194"/>
      <c r="F3" s="194"/>
      <c r="G3" s="194"/>
      <c r="H3" s="194"/>
    </row>
    <row r="4" spans="2:8" ht="15.75" x14ac:dyDescent="0.25">
      <c r="B4" s="195" t="s">
        <v>27</v>
      </c>
      <c r="C4" s="195"/>
      <c r="D4" s="195"/>
      <c r="E4" s="195"/>
      <c r="F4" s="195"/>
      <c r="G4" s="195"/>
      <c r="H4" s="195"/>
    </row>
    <row r="5" spans="2:8" ht="15.75" x14ac:dyDescent="0.25">
      <c r="B5" s="195" t="s">
        <v>34</v>
      </c>
      <c r="C5" s="195"/>
      <c r="D5" s="195"/>
      <c r="E5" s="195"/>
      <c r="F5" s="195"/>
      <c r="G5" s="195"/>
      <c r="H5" s="195"/>
    </row>
    <row r="6" spans="2:8" ht="9" customHeight="1" x14ac:dyDescent="0.25">
      <c r="B6" s="196"/>
      <c r="C6" s="196"/>
      <c r="D6" s="196"/>
      <c r="E6" s="196"/>
      <c r="F6" s="196"/>
      <c r="G6" s="196"/>
      <c r="H6" s="196"/>
    </row>
    <row r="7" spans="2:8" ht="30.75" customHeight="1" x14ac:dyDescent="0.25">
      <c r="B7" s="197" t="s">
        <v>28</v>
      </c>
      <c r="C7" s="197" t="s">
        <v>29</v>
      </c>
      <c r="D7" s="197" t="s">
        <v>30</v>
      </c>
      <c r="E7" s="197" t="s">
        <v>31</v>
      </c>
      <c r="F7" s="199" t="s">
        <v>35</v>
      </c>
      <c r="G7" s="199"/>
      <c r="H7" s="199"/>
    </row>
    <row r="8" spans="2:8" x14ac:dyDescent="0.25">
      <c r="B8" s="197"/>
      <c r="C8" s="197"/>
      <c r="D8" s="197"/>
      <c r="E8" s="198"/>
      <c r="F8" s="22" t="s">
        <v>7</v>
      </c>
      <c r="G8" s="22" t="s">
        <v>37</v>
      </c>
      <c r="H8" s="22" t="s">
        <v>6</v>
      </c>
    </row>
    <row r="9" spans="2:8" x14ac:dyDescent="0.25">
      <c r="B9" s="9">
        <v>1</v>
      </c>
      <c r="C9" s="9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</row>
    <row r="10" spans="2:8" x14ac:dyDescent="0.25">
      <c r="B10" s="185" t="s">
        <v>3</v>
      </c>
      <c r="C10" s="185"/>
      <c r="D10" s="185"/>
      <c r="E10" s="185"/>
      <c r="F10" s="185"/>
      <c r="G10" s="185"/>
      <c r="H10" s="185"/>
    </row>
    <row r="11" spans="2:8" ht="41.25" customHeight="1" x14ac:dyDescent="0.25">
      <c r="B11" s="11">
        <v>1</v>
      </c>
      <c r="C11" s="29" t="s">
        <v>41</v>
      </c>
      <c r="D11" s="11"/>
      <c r="E11" s="24">
        <f>SUM(F11:H11)</f>
        <v>11221.9</v>
      </c>
      <c r="F11" s="24">
        <f>SUM(F12:F19)</f>
        <v>3265</v>
      </c>
      <c r="G11" s="24">
        <f>SUM(G12:G19)</f>
        <v>170</v>
      </c>
      <c r="H11" s="24">
        <f>SUM(H12:H19)</f>
        <v>7786.9</v>
      </c>
    </row>
    <row r="12" spans="2:8" ht="45.75" customHeight="1" x14ac:dyDescent="0.25">
      <c r="B12" s="12" t="s">
        <v>10</v>
      </c>
      <c r="C12" s="30" t="s">
        <v>51</v>
      </c>
      <c r="D12" s="13" t="s">
        <v>114</v>
      </c>
      <c r="E12" s="26">
        <f>F12+G12+H12</f>
        <v>8464</v>
      </c>
      <c r="F12" s="26">
        <v>677.1</v>
      </c>
      <c r="G12" s="26">
        <v>0</v>
      </c>
      <c r="H12" s="26">
        <v>7786.9</v>
      </c>
    </row>
    <row r="13" spans="2:8" s="50" customFormat="1" ht="45.75" customHeight="1" x14ac:dyDescent="0.25">
      <c r="B13" s="69" t="s">
        <v>13</v>
      </c>
      <c r="C13" s="30" t="s">
        <v>180</v>
      </c>
      <c r="D13" s="13" t="s">
        <v>117</v>
      </c>
      <c r="E13" s="26">
        <f>F13+G13+H13</f>
        <v>231.7</v>
      </c>
      <c r="F13" s="26">
        <v>231.7</v>
      </c>
      <c r="G13" s="26">
        <v>0</v>
      </c>
      <c r="H13" s="26">
        <v>0</v>
      </c>
    </row>
    <row r="14" spans="2:8" ht="43.5" customHeight="1" x14ac:dyDescent="0.25">
      <c r="B14" s="12" t="s">
        <v>20</v>
      </c>
      <c r="C14" s="30" t="s">
        <v>42</v>
      </c>
      <c r="D14" s="13"/>
      <c r="E14" s="26">
        <f>F14+G14+H14</f>
        <v>170</v>
      </c>
      <c r="F14" s="26">
        <v>0</v>
      </c>
      <c r="G14" s="26">
        <v>170</v>
      </c>
      <c r="H14" s="26">
        <v>0</v>
      </c>
    </row>
    <row r="15" spans="2:8" s="50" customFormat="1" ht="45.75" customHeight="1" x14ac:dyDescent="0.25">
      <c r="B15" s="69" t="s">
        <v>52</v>
      </c>
      <c r="C15" s="84" t="s">
        <v>173</v>
      </c>
      <c r="D15" s="13"/>
      <c r="E15" s="26">
        <v>0</v>
      </c>
      <c r="F15" s="26">
        <v>0</v>
      </c>
      <c r="G15" s="26">
        <v>0</v>
      </c>
      <c r="H15" s="26">
        <v>0</v>
      </c>
    </row>
    <row r="16" spans="2:8" s="50" customFormat="1" ht="75" x14ac:dyDescent="0.25">
      <c r="B16" s="69" t="s">
        <v>53</v>
      </c>
      <c r="C16" s="84" t="s">
        <v>174</v>
      </c>
      <c r="D16" s="13"/>
      <c r="E16" s="26">
        <v>0</v>
      </c>
      <c r="F16" s="26">
        <v>0</v>
      </c>
      <c r="G16" s="26">
        <v>0</v>
      </c>
      <c r="H16" s="26">
        <v>0</v>
      </c>
    </row>
    <row r="17" spans="2:8" ht="30" x14ac:dyDescent="0.25">
      <c r="B17" s="12" t="s">
        <v>115</v>
      </c>
      <c r="C17" s="30" t="s">
        <v>43</v>
      </c>
      <c r="D17" s="13" t="s">
        <v>116</v>
      </c>
      <c r="E17" s="26">
        <f t="shared" ref="E17:E19" si="0">F17+G17+H17</f>
        <v>2356.1999999999998</v>
      </c>
      <c r="F17" s="26">
        <v>2356.1999999999998</v>
      </c>
      <c r="G17" s="26">
        <v>0</v>
      </c>
      <c r="H17" s="26">
        <v>0</v>
      </c>
    </row>
    <row r="18" spans="2:8" ht="45" x14ac:dyDescent="0.25">
      <c r="B18" s="12" t="s">
        <v>172</v>
      </c>
      <c r="C18" s="30" t="s">
        <v>23</v>
      </c>
      <c r="D18" s="13"/>
      <c r="E18" s="26">
        <f t="shared" si="0"/>
        <v>0</v>
      </c>
      <c r="F18" s="26">
        <v>0</v>
      </c>
      <c r="G18" s="26">
        <v>0</v>
      </c>
      <c r="H18" s="26">
        <v>0</v>
      </c>
    </row>
    <row r="19" spans="2:8" ht="45" x14ac:dyDescent="0.25">
      <c r="B19" s="12" t="s">
        <v>181</v>
      </c>
      <c r="C19" s="30" t="s">
        <v>25</v>
      </c>
      <c r="D19" s="13"/>
      <c r="E19" s="26">
        <f t="shared" si="0"/>
        <v>0</v>
      </c>
      <c r="F19" s="26">
        <v>0</v>
      </c>
      <c r="G19" s="26">
        <v>0</v>
      </c>
      <c r="H19" s="26">
        <v>0</v>
      </c>
    </row>
    <row r="20" spans="2:8" ht="42.75" x14ac:dyDescent="0.25">
      <c r="B20" s="14">
        <v>2</v>
      </c>
      <c r="C20" s="31" t="s">
        <v>44</v>
      </c>
      <c r="D20" s="13"/>
      <c r="E20" s="24">
        <f>SUM(F20:H20)</f>
        <v>0</v>
      </c>
      <c r="F20" s="24">
        <f>F21</f>
        <v>0</v>
      </c>
      <c r="G20" s="24">
        <f t="shared" ref="G20:H20" si="1">G21</f>
        <v>0</v>
      </c>
      <c r="H20" s="24">
        <f t="shared" si="1"/>
        <v>0</v>
      </c>
    </row>
    <row r="21" spans="2:8" ht="30" x14ac:dyDescent="0.25">
      <c r="B21" s="15" t="s">
        <v>15</v>
      </c>
      <c r="C21" s="32" t="s">
        <v>45</v>
      </c>
      <c r="D21" s="9"/>
      <c r="E21" s="25">
        <f>SUM(F21:H21)</f>
        <v>0</v>
      </c>
      <c r="F21" s="25">
        <v>0</v>
      </c>
      <c r="G21" s="25">
        <v>0</v>
      </c>
      <c r="H21" s="25">
        <v>0</v>
      </c>
    </row>
    <row r="22" spans="2:8" x14ac:dyDescent="0.25">
      <c r="B22" s="189" t="s">
        <v>54</v>
      </c>
      <c r="C22" s="189"/>
      <c r="D22" s="189"/>
      <c r="E22" s="24">
        <f>E20+E11</f>
        <v>11221.9</v>
      </c>
      <c r="F22" s="24">
        <f>F20+F11</f>
        <v>3265</v>
      </c>
      <c r="G22" s="24">
        <f>G20+G11</f>
        <v>170</v>
      </c>
      <c r="H22" s="24">
        <f>H20+H11</f>
        <v>7786.9</v>
      </c>
    </row>
    <row r="23" spans="2:8" x14ac:dyDescent="0.25">
      <c r="B23" s="185" t="s">
        <v>46</v>
      </c>
      <c r="C23" s="185"/>
      <c r="D23" s="185"/>
      <c r="E23" s="185"/>
      <c r="F23" s="185"/>
      <c r="G23" s="185"/>
      <c r="H23" s="185"/>
    </row>
    <row r="24" spans="2:8" ht="48" customHeight="1" x14ac:dyDescent="0.25">
      <c r="B24" s="16">
        <v>1</v>
      </c>
      <c r="C24" s="33" t="s">
        <v>8</v>
      </c>
      <c r="D24" s="17" t="s">
        <v>32</v>
      </c>
      <c r="E24" s="24">
        <f>SUM(F24:H24)</f>
        <v>22879.600000000002</v>
      </c>
      <c r="F24" s="24">
        <f>SUM(F25:F27)</f>
        <v>5562.7</v>
      </c>
      <c r="G24" s="24">
        <f t="shared" ref="G24:H24" si="2">SUM(G25:G27)</f>
        <v>0</v>
      </c>
      <c r="H24" s="24">
        <f t="shared" si="2"/>
        <v>17316.900000000001</v>
      </c>
    </row>
    <row r="25" spans="2:8" ht="78.75" customHeight="1" x14ac:dyDescent="0.25">
      <c r="B25" s="23" t="s">
        <v>10</v>
      </c>
      <c r="C25" s="190" t="s">
        <v>12</v>
      </c>
      <c r="D25" s="9" t="s">
        <v>55</v>
      </c>
      <c r="E25" s="25">
        <f>SUM(F25:H25)</f>
        <v>22038.600000000002</v>
      </c>
      <c r="F25" s="25">
        <v>4721.7</v>
      </c>
      <c r="G25" s="25">
        <v>0</v>
      </c>
      <c r="H25" s="25">
        <v>17316.900000000001</v>
      </c>
    </row>
    <row r="26" spans="2:8" s="50" customFormat="1" ht="42.75" customHeight="1" x14ac:dyDescent="0.25">
      <c r="B26" s="70" t="s">
        <v>13</v>
      </c>
      <c r="C26" s="191"/>
      <c r="D26" s="71" t="s">
        <v>118</v>
      </c>
      <c r="E26" s="25">
        <f t="shared" ref="E26:E27" si="3">SUM(F26:H26)</f>
        <v>700</v>
      </c>
      <c r="F26" s="25">
        <v>700</v>
      </c>
      <c r="G26" s="25">
        <v>0</v>
      </c>
      <c r="H26" s="25">
        <v>0</v>
      </c>
    </row>
    <row r="27" spans="2:8" s="50" customFormat="1" ht="42" customHeight="1" x14ac:dyDescent="0.25">
      <c r="B27" s="70" t="s">
        <v>20</v>
      </c>
      <c r="C27" s="192"/>
      <c r="D27" s="71" t="s">
        <v>119</v>
      </c>
      <c r="E27" s="25">
        <f t="shared" si="3"/>
        <v>141</v>
      </c>
      <c r="F27" s="25">
        <v>141</v>
      </c>
      <c r="G27" s="25">
        <v>0</v>
      </c>
      <c r="H27" s="25">
        <v>0</v>
      </c>
    </row>
    <row r="28" spans="2:8" ht="42.75" x14ac:dyDescent="0.25">
      <c r="B28" s="16">
        <v>2</v>
      </c>
      <c r="C28" s="34" t="s">
        <v>14</v>
      </c>
      <c r="D28" s="17" t="s">
        <v>32</v>
      </c>
      <c r="E28" s="24">
        <f t="shared" ref="E28:E31" si="4">F28+G28+H28</f>
        <v>11032.315456</v>
      </c>
      <c r="F28" s="24">
        <f>F29+F30+F31</f>
        <v>882.65000000000009</v>
      </c>
      <c r="G28" s="24">
        <f t="shared" ref="G28:H28" si="5">G29+G30+G31</f>
        <v>0</v>
      </c>
      <c r="H28" s="24">
        <f t="shared" si="5"/>
        <v>10149.665456000001</v>
      </c>
    </row>
    <row r="29" spans="2:8" ht="30" x14ac:dyDescent="0.25">
      <c r="B29" s="18" t="s">
        <v>10</v>
      </c>
      <c r="C29" s="35" t="s">
        <v>16</v>
      </c>
      <c r="D29" s="9" t="s">
        <v>56</v>
      </c>
      <c r="E29" s="26">
        <f t="shared" si="4"/>
        <v>3648.8154559999998</v>
      </c>
      <c r="F29" s="26">
        <v>291.95</v>
      </c>
      <c r="G29" s="26">
        <v>0</v>
      </c>
      <c r="H29" s="26">
        <v>3356.865456</v>
      </c>
    </row>
    <row r="30" spans="2:8" ht="46.5" customHeight="1" x14ac:dyDescent="0.25">
      <c r="B30" s="18" t="s">
        <v>13</v>
      </c>
      <c r="C30" s="35" t="s">
        <v>110</v>
      </c>
      <c r="D30" s="9" t="s">
        <v>93</v>
      </c>
      <c r="E30" s="25">
        <f t="shared" si="4"/>
        <v>7383.5</v>
      </c>
      <c r="F30" s="26">
        <v>590.70000000000005</v>
      </c>
      <c r="G30" s="25">
        <v>0</v>
      </c>
      <c r="H30" s="25">
        <v>6792.8</v>
      </c>
    </row>
    <row r="31" spans="2:8" ht="45" x14ac:dyDescent="0.25">
      <c r="B31" s="18" t="s">
        <v>20</v>
      </c>
      <c r="C31" s="36" t="s">
        <v>19</v>
      </c>
      <c r="D31" s="9"/>
      <c r="E31" s="27">
        <f t="shared" si="4"/>
        <v>0</v>
      </c>
      <c r="F31" s="28">
        <v>0</v>
      </c>
      <c r="G31" s="27">
        <v>0</v>
      </c>
      <c r="H31" s="27">
        <v>0</v>
      </c>
    </row>
    <row r="32" spans="2:8" ht="15" customHeight="1" x14ac:dyDescent="0.25">
      <c r="B32" s="186" t="s">
        <v>36</v>
      </c>
      <c r="C32" s="187"/>
      <c r="D32" s="188"/>
      <c r="E32" s="24">
        <f>SUM(F32:H32)</f>
        <v>33911.915456000002</v>
      </c>
      <c r="F32" s="24">
        <f>F24+F28</f>
        <v>6445.35</v>
      </c>
      <c r="G32" s="24">
        <f t="shared" ref="G32:H32" si="6">G24+G28</f>
        <v>0</v>
      </c>
      <c r="H32" s="24">
        <f t="shared" si="6"/>
        <v>27466.565456000004</v>
      </c>
    </row>
    <row r="33" spans="2:8" ht="15.75" x14ac:dyDescent="0.25">
      <c r="B33" s="182" t="s">
        <v>33</v>
      </c>
      <c r="C33" s="183"/>
      <c r="D33" s="184"/>
      <c r="E33" s="24">
        <f>E32+E22</f>
        <v>45133.815456000004</v>
      </c>
      <c r="F33" s="24">
        <f>F22+F32</f>
        <v>9710.35</v>
      </c>
      <c r="G33" s="24">
        <f>G22+G32</f>
        <v>170</v>
      </c>
      <c r="H33" s="24">
        <f>H22+H32</f>
        <v>35253.465456000005</v>
      </c>
    </row>
    <row r="34" spans="2:8" ht="15.75" x14ac:dyDescent="0.25">
      <c r="B34" s="19"/>
      <c r="C34" s="19"/>
      <c r="D34" s="19"/>
    </row>
    <row r="35" spans="2:8" x14ac:dyDescent="0.25">
      <c r="B35" s="20"/>
      <c r="C35" s="20"/>
      <c r="D35" s="20"/>
    </row>
    <row r="36" spans="2:8" x14ac:dyDescent="0.25">
      <c r="B36" s="21"/>
    </row>
    <row r="37" spans="2:8" x14ac:dyDescent="0.25">
      <c r="B37" s="21"/>
      <c r="C37"/>
      <c r="D37"/>
    </row>
  </sheetData>
  <mergeCells count="16">
    <mergeCell ref="B7:B8"/>
    <mergeCell ref="C7:C8"/>
    <mergeCell ref="D7:D8"/>
    <mergeCell ref="E7:E8"/>
    <mergeCell ref="F7:H7"/>
    <mergeCell ref="D1:H1"/>
    <mergeCell ref="B3:H3"/>
    <mergeCell ref="B4:H4"/>
    <mergeCell ref="B5:H5"/>
    <mergeCell ref="B6:H6"/>
    <mergeCell ref="B33:D33"/>
    <mergeCell ref="B23:H23"/>
    <mergeCell ref="B32:D32"/>
    <mergeCell ref="B10:H10"/>
    <mergeCell ref="B22:D22"/>
    <mergeCell ref="C25:C27"/>
  </mergeCells>
  <pageMargins left="0" right="0" top="0.15748031496062992" bottom="0.15748031496062992" header="0.31496062992125984" footer="0.31496062992125984"/>
  <pageSetup paperSize="9" scale="69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 о показателях</vt:lpstr>
      <vt:lpstr>порядок по показателям</vt:lpstr>
      <vt:lpstr>Общий свод</vt:lpstr>
      <vt:lpstr>2022г.</vt:lpstr>
      <vt:lpstr>'2022г.'!Заголовки_для_печати</vt:lpstr>
      <vt:lpstr>'Общий свод'!Заголовки_для_печати</vt:lpstr>
      <vt:lpstr>'2022г.'!Область_печати</vt:lpstr>
      <vt:lpstr>'Общий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ZaitsevaN</cp:lastModifiedBy>
  <cp:lastPrinted>2022-06-22T15:01:27Z</cp:lastPrinted>
  <dcterms:created xsi:type="dcterms:W3CDTF">2021-10-21T11:17:24Z</dcterms:created>
  <dcterms:modified xsi:type="dcterms:W3CDTF">2022-06-23T11:52:08Z</dcterms:modified>
</cp:coreProperties>
</file>