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355" windowHeight="4755" activeTab="4"/>
  </bookViews>
  <sheets>
    <sheet name="Показатели (индикаторы)" sheetId="3" r:id="rId1"/>
    <sheet name="Методика расчета показателей" sheetId="4" r:id="rId2"/>
    <sheet name="Общий свод" sheetId="1" r:id="rId3"/>
    <sheet name="2022г." sheetId="2" r:id="rId4"/>
    <sheet name="2023г." sheetId="6" r:id="rId5"/>
  </sheets>
  <definedNames>
    <definedName name="_xlnm.Print_Titles" localSheetId="3">'2022г.'!$6:$8</definedName>
    <definedName name="_xlnm.Print_Titles" localSheetId="4">'2023г.'!$6:$8</definedName>
    <definedName name="_xlnm.Print_Titles" localSheetId="1">'Методика расчета показателей'!$5:$5</definedName>
    <definedName name="_xlnm.Print_Titles" localSheetId="2">'Общий свод'!$6:$8</definedName>
    <definedName name="_xlnm.Print_Titles" localSheetId="0">'Показатели (индикаторы)'!$6:$8</definedName>
    <definedName name="_xlnm.Print_Area" localSheetId="3">'2022г.'!$A$1:$G$68</definedName>
    <definedName name="_xlnm.Print_Area" localSheetId="4">'2023г.'!$A$1:$G$60</definedName>
    <definedName name="_xlnm.Print_Area" localSheetId="2">'Общий свод'!$A$1:$K$98</definedName>
  </definedNames>
  <calcPr calcId="145621"/>
</workbook>
</file>

<file path=xl/calcChain.xml><?xml version="1.0" encoding="utf-8"?>
<calcChain xmlns="http://schemas.openxmlformats.org/spreadsheetml/2006/main">
  <c r="G37" i="1" l="1"/>
  <c r="H37" i="1"/>
  <c r="I37" i="1"/>
  <c r="J37" i="1"/>
  <c r="H36" i="1"/>
  <c r="I36" i="1"/>
  <c r="J36" i="1"/>
  <c r="G36" i="1"/>
  <c r="F67" i="1"/>
  <c r="F66" i="1"/>
  <c r="J65" i="1"/>
  <c r="I65" i="1"/>
  <c r="F65" i="1" s="1"/>
  <c r="H65" i="1"/>
  <c r="G65" i="1"/>
  <c r="F64" i="1"/>
  <c r="F63" i="1"/>
  <c r="J62" i="1"/>
  <c r="I62" i="1"/>
  <c r="H62" i="1"/>
  <c r="G62" i="1"/>
  <c r="E11" i="2"/>
  <c r="F55" i="2"/>
  <c r="E65" i="2"/>
  <c r="E64" i="2"/>
  <c r="E63" i="2"/>
  <c r="E62" i="2"/>
  <c r="E61" i="2"/>
  <c r="G60" i="2"/>
  <c r="F60" i="2"/>
  <c r="E60" i="2" s="1"/>
  <c r="E59" i="2"/>
  <c r="E58" i="2"/>
  <c r="E57" i="2"/>
  <c r="E41" i="2"/>
  <c r="E40" i="2"/>
  <c r="E30" i="2"/>
  <c r="E29" i="2"/>
  <c r="E28" i="2"/>
  <c r="E27" i="2" s="1"/>
  <c r="G27" i="2"/>
  <c r="G18" i="2" s="1"/>
  <c r="F27" i="2"/>
  <c r="F18" i="2" s="1"/>
  <c r="F62" i="1" l="1"/>
  <c r="E13" i="6"/>
  <c r="E14" i="6"/>
  <c r="E15" i="6"/>
  <c r="F11" i="6"/>
  <c r="E11" i="6" s="1"/>
  <c r="E16" i="6"/>
  <c r="F10" i="6" l="1"/>
  <c r="F22" i="6"/>
  <c r="E44" i="6" l="1"/>
  <c r="E45" i="6"/>
  <c r="E46" i="6"/>
  <c r="E47" i="6"/>
  <c r="E48" i="6"/>
  <c r="E49" i="6"/>
  <c r="E50" i="6"/>
  <c r="E51" i="6"/>
  <c r="E52" i="6"/>
  <c r="E53" i="6"/>
  <c r="E54" i="6"/>
  <c r="E55" i="6"/>
  <c r="E56" i="6"/>
  <c r="G10" i="6" l="1"/>
  <c r="E10" i="6"/>
  <c r="E57" i="6"/>
  <c r="E43" i="6"/>
  <c r="G42" i="6"/>
  <c r="F42" i="6"/>
  <c r="F41" i="6" s="1"/>
  <c r="G41" i="6"/>
  <c r="E41" i="6"/>
  <c r="G39" i="6"/>
  <c r="F39" i="6"/>
  <c r="E33" i="6"/>
  <c r="E42" i="6" l="1"/>
  <c r="E40" i="6"/>
  <c r="E19" i="6"/>
  <c r="E18" i="6"/>
  <c r="E17" i="6"/>
  <c r="E12" i="6"/>
  <c r="G20" i="6"/>
  <c r="F20" i="6"/>
  <c r="G36" i="6"/>
  <c r="F36" i="6"/>
  <c r="E38" i="6"/>
  <c r="E37" i="6"/>
  <c r="E35" i="6"/>
  <c r="F34" i="6"/>
  <c r="E34" i="6" s="1"/>
  <c r="E32" i="6"/>
  <c r="G32" i="6"/>
  <c r="F32" i="6"/>
  <c r="G31" i="6"/>
  <c r="E27" i="6"/>
  <c r="E26" i="6"/>
  <c r="E25" i="6"/>
  <c r="E24" i="6"/>
  <c r="E23" i="6"/>
  <c r="G22" i="6"/>
  <c r="F97" i="1"/>
  <c r="F96" i="1"/>
  <c r="J95" i="1"/>
  <c r="I95" i="1"/>
  <c r="H95" i="1"/>
  <c r="G95" i="1"/>
  <c r="J94" i="1"/>
  <c r="I94" i="1"/>
  <c r="H94" i="1"/>
  <c r="G94" i="1"/>
  <c r="J93" i="1"/>
  <c r="I93" i="1"/>
  <c r="H93" i="1"/>
  <c r="G93" i="1"/>
  <c r="I74" i="1"/>
  <c r="J74" i="1"/>
  <c r="G28" i="1"/>
  <c r="G25" i="1"/>
  <c r="G22" i="1"/>
  <c r="G19" i="1"/>
  <c r="G16" i="1" s="1"/>
  <c r="G13" i="1" s="1"/>
  <c r="G18" i="1"/>
  <c r="G15" i="1" s="1"/>
  <c r="G17" i="1"/>
  <c r="G14" i="1" s="1"/>
  <c r="G89" i="1"/>
  <c r="G86" i="1" s="1"/>
  <c r="G88" i="1"/>
  <c r="G87" i="1"/>
  <c r="G83" i="1"/>
  <c r="G80" i="1"/>
  <c r="G79" i="1"/>
  <c r="G34" i="1" s="1"/>
  <c r="G78" i="1"/>
  <c r="G33" i="1" s="1"/>
  <c r="G77" i="1"/>
  <c r="G74" i="1"/>
  <c r="G71" i="1"/>
  <c r="G70" i="1"/>
  <c r="G69" i="1"/>
  <c r="G59" i="1"/>
  <c r="G56" i="1"/>
  <c r="G53" i="1"/>
  <c r="G50" i="1"/>
  <c r="G47" i="1"/>
  <c r="G44" i="1"/>
  <c r="G41" i="1"/>
  <c r="G38" i="1"/>
  <c r="G92" i="1" l="1"/>
  <c r="G35" i="1"/>
  <c r="G32" i="1" s="1"/>
  <c r="G68" i="1"/>
  <c r="F94" i="1"/>
  <c r="F93" i="1"/>
  <c r="E22" i="6"/>
  <c r="E20" i="6"/>
  <c r="G58" i="6"/>
  <c r="F31" i="6"/>
  <c r="E31" i="6" s="1"/>
  <c r="G59" i="6"/>
  <c r="E39" i="6"/>
  <c r="F95" i="1"/>
  <c r="E36" i="6" l="1"/>
  <c r="F58" i="6"/>
  <c r="F59" i="6" s="1"/>
  <c r="G32" i="2"/>
  <c r="F32" i="2"/>
  <c r="E34" i="2"/>
  <c r="E35" i="2"/>
  <c r="E36" i="2"/>
  <c r="E37" i="2"/>
  <c r="E38" i="2"/>
  <c r="E39" i="2"/>
  <c r="I87" i="1"/>
  <c r="J87" i="1"/>
  <c r="I88" i="1"/>
  <c r="J88" i="1"/>
  <c r="H87" i="1"/>
  <c r="H88" i="1"/>
  <c r="F91" i="1"/>
  <c r="F90" i="1"/>
  <c r="J89" i="1"/>
  <c r="J86" i="1" s="1"/>
  <c r="I89" i="1"/>
  <c r="I86" i="1" s="1"/>
  <c r="H89" i="1"/>
  <c r="H86" i="1" s="1"/>
  <c r="E58" i="6" l="1"/>
  <c r="E59" i="6" s="1"/>
  <c r="F89" i="1"/>
  <c r="F86" i="1"/>
  <c r="E56" i="2"/>
  <c r="F58" i="1" l="1"/>
  <c r="F57" i="1"/>
  <c r="J56" i="1"/>
  <c r="I56" i="1"/>
  <c r="H56" i="1"/>
  <c r="F56" i="1"/>
  <c r="F61" i="1" l="1"/>
  <c r="F60" i="1"/>
  <c r="J59" i="1"/>
  <c r="I59" i="1"/>
  <c r="H59" i="1"/>
  <c r="F55" i="1"/>
  <c r="F54" i="1"/>
  <c r="J53" i="1"/>
  <c r="I53" i="1"/>
  <c r="H53" i="1"/>
  <c r="F53" i="1" l="1"/>
  <c r="F59" i="1"/>
  <c r="G31" i="2"/>
  <c r="E43" i="2"/>
  <c r="E44" i="2"/>
  <c r="E45" i="2"/>
  <c r="E46" i="2"/>
  <c r="E47" i="2"/>
  <c r="E48" i="2"/>
  <c r="E49" i="2"/>
  <c r="F42" i="2"/>
  <c r="G10" i="2"/>
  <c r="F10" i="2"/>
  <c r="H19" i="1"/>
  <c r="H70" i="1"/>
  <c r="I70" i="1"/>
  <c r="J70" i="1"/>
  <c r="I69" i="1"/>
  <c r="J69" i="1"/>
  <c r="H69" i="1"/>
  <c r="F76" i="1"/>
  <c r="F75" i="1"/>
  <c r="H74" i="1"/>
  <c r="E42" i="2" l="1"/>
  <c r="F31" i="2"/>
  <c r="F74" i="1"/>
  <c r="E23" i="2" l="1"/>
  <c r="J50" i="1"/>
  <c r="F52" i="1"/>
  <c r="F51" i="1"/>
  <c r="I50" i="1"/>
  <c r="F50" i="1" s="1"/>
  <c r="H50" i="1"/>
  <c r="H71" i="1" l="1"/>
  <c r="H68" i="1" s="1"/>
  <c r="H17" i="1" l="1"/>
  <c r="H14" i="1" s="1"/>
  <c r="F88" i="1" s="1"/>
  <c r="I17" i="1"/>
  <c r="I14" i="1" s="1"/>
  <c r="J17" i="1"/>
  <c r="J14" i="1" s="1"/>
  <c r="H18" i="1"/>
  <c r="I18" i="1"/>
  <c r="J18" i="1"/>
  <c r="H28" i="1"/>
  <c r="I28" i="1"/>
  <c r="J28" i="1"/>
  <c r="H25" i="1"/>
  <c r="I25" i="1"/>
  <c r="J25" i="1"/>
  <c r="H22" i="1"/>
  <c r="I22" i="1"/>
  <c r="J22" i="1"/>
  <c r="I19" i="1"/>
  <c r="J19" i="1"/>
  <c r="H78" i="1"/>
  <c r="H33" i="1" s="1"/>
  <c r="I78" i="1"/>
  <c r="I33" i="1" s="1"/>
  <c r="J78" i="1"/>
  <c r="J33" i="1" s="1"/>
  <c r="H79" i="1"/>
  <c r="I79" i="1"/>
  <c r="J79" i="1"/>
  <c r="H83" i="1"/>
  <c r="I83" i="1"/>
  <c r="J83" i="1"/>
  <c r="H80" i="1"/>
  <c r="I80" i="1"/>
  <c r="J80" i="1"/>
  <c r="I71" i="1"/>
  <c r="I68" i="1" s="1"/>
  <c r="J71" i="1"/>
  <c r="J68" i="1" s="1"/>
  <c r="H47" i="1"/>
  <c r="I47" i="1"/>
  <c r="J47" i="1"/>
  <c r="H44" i="1"/>
  <c r="I44" i="1"/>
  <c r="J44" i="1"/>
  <c r="H38" i="1"/>
  <c r="I38" i="1"/>
  <c r="J38" i="1"/>
  <c r="J35" i="1" s="1"/>
  <c r="J41" i="1"/>
  <c r="I15" i="1" l="1"/>
  <c r="I92" i="1"/>
  <c r="H15" i="1"/>
  <c r="H92" i="1"/>
  <c r="H35" i="1"/>
  <c r="J15" i="1"/>
  <c r="J92" i="1"/>
  <c r="F36" i="1"/>
  <c r="E15" i="2"/>
  <c r="E14" i="2"/>
  <c r="G52" i="2"/>
  <c r="G50" i="2" s="1"/>
  <c r="F52" i="2"/>
  <c r="F50" i="2" s="1"/>
  <c r="E54" i="2"/>
  <c r="E53" i="2"/>
  <c r="E51" i="2"/>
  <c r="E20" i="2"/>
  <c r="E21" i="2"/>
  <c r="E22" i="2"/>
  <c r="E19" i="2"/>
  <c r="H16" i="1"/>
  <c r="I16" i="1"/>
  <c r="J16" i="1"/>
  <c r="F29" i="1"/>
  <c r="F28" i="1"/>
  <c r="F26" i="1"/>
  <c r="F25" i="1"/>
  <c r="H77" i="1"/>
  <c r="I77" i="1"/>
  <c r="J77" i="1"/>
  <c r="J32" i="1" s="1"/>
  <c r="F92" i="1" l="1"/>
  <c r="F66" i="2"/>
  <c r="E50" i="2"/>
  <c r="H32" i="1"/>
  <c r="E52" i="2"/>
  <c r="F30" i="1"/>
  <c r="F27" i="1"/>
  <c r="F84" i="1" l="1"/>
  <c r="F83" i="1"/>
  <c r="F81" i="1"/>
  <c r="F80" i="1"/>
  <c r="F78" i="1"/>
  <c r="F72" i="1"/>
  <c r="F71" i="1"/>
  <c r="F48" i="1"/>
  <c r="F47" i="1"/>
  <c r="F33" i="1" l="1"/>
  <c r="H34" i="1"/>
  <c r="H11" i="1" s="1"/>
  <c r="F73" i="1"/>
  <c r="F68" i="1"/>
  <c r="F85" i="1"/>
  <c r="F82" i="1"/>
  <c r="F77" i="1"/>
  <c r="F79" i="1"/>
  <c r="F69" i="1"/>
  <c r="F70" i="1"/>
  <c r="F49" i="1"/>
  <c r="F42" i="1"/>
  <c r="F44" i="1"/>
  <c r="F45" i="1"/>
  <c r="F39" i="1"/>
  <c r="F38" i="1"/>
  <c r="F23" i="1"/>
  <c r="F20" i="1"/>
  <c r="F22" i="1"/>
  <c r="F19" i="1"/>
  <c r="F16" i="2"/>
  <c r="G16" i="2"/>
  <c r="E33" i="2"/>
  <c r="E32" i="2" s="1"/>
  <c r="G66" i="2"/>
  <c r="G55" i="2" s="1"/>
  <c r="E55" i="2" s="1"/>
  <c r="E13" i="2"/>
  <c r="I13" i="1"/>
  <c r="J13" i="1"/>
  <c r="H13" i="1"/>
  <c r="F87" i="1" s="1"/>
  <c r="E10" i="2" l="1"/>
  <c r="E18" i="2"/>
  <c r="E66" i="2"/>
  <c r="H9" i="1"/>
  <c r="J10" i="1"/>
  <c r="G10" i="1"/>
  <c r="H10" i="1"/>
  <c r="I10" i="1"/>
  <c r="F16" i="1"/>
  <c r="F14" i="1"/>
  <c r="F40" i="1"/>
  <c r="F17" i="1"/>
  <c r="F24" i="1"/>
  <c r="F46" i="1"/>
  <c r="F21" i="1"/>
  <c r="E16" i="2"/>
  <c r="E31" i="2"/>
  <c r="F13" i="1" l="1"/>
  <c r="F18" i="1"/>
  <c r="F10" i="1"/>
  <c r="F15" i="1" l="1"/>
  <c r="F67" i="2" l="1"/>
  <c r="E67" i="2"/>
  <c r="G67" i="2"/>
  <c r="J9" i="1"/>
  <c r="J34" i="1" l="1"/>
  <c r="J11" i="1" s="1"/>
  <c r="I41" i="1"/>
  <c r="I35" i="1" l="1"/>
  <c r="I32" i="1" s="1"/>
  <c r="I9" i="1" s="1"/>
  <c r="I34" i="1"/>
  <c r="I11" i="1" s="1"/>
  <c r="F43" i="1" l="1"/>
  <c r="F41" i="1" l="1"/>
  <c r="F35" i="1"/>
  <c r="G9" i="1" l="1"/>
  <c r="F37" i="1"/>
  <c r="F32" i="1" l="1"/>
  <c r="F34" i="1"/>
  <c r="G11" i="1"/>
  <c r="F9" i="1"/>
  <c r="F11" i="1"/>
  <c r="J17" i="3" l="1"/>
  <c r="J94" i="3"/>
  <c r="J82" i="3"/>
  <c r="J90" i="3"/>
  <c r="J9" i="3"/>
  <c r="J78" i="3"/>
  <c r="J86" i="3"/>
  <c r="J88" i="3"/>
  <c r="J92" i="3"/>
  <c r="J80" i="3"/>
  <c r="J15" i="3"/>
  <c r="J84" i="3"/>
  <c r="J13" i="3"/>
  <c r="J11" i="3"/>
</calcChain>
</file>

<file path=xl/comments1.xml><?xml version="1.0" encoding="utf-8"?>
<comments xmlns="http://schemas.openxmlformats.org/spreadsheetml/2006/main">
  <authors>
    <author>Gavrilova</author>
  </authors>
  <commentList>
    <comment ref="C46" authorId="0">
      <text>
        <r>
          <rPr>
            <b/>
            <sz val="9"/>
            <color indexed="81"/>
            <rFont val="Tahoma"/>
            <family val="2"/>
            <charset val="204"/>
          </rPr>
          <t>Gavrilova:</t>
        </r>
        <r>
          <rPr>
            <sz val="9"/>
            <color indexed="81"/>
            <rFont val="Tahoma"/>
            <family val="2"/>
            <charset val="204"/>
          </rPr>
          <t xml:space="preserve">
данные ЛОТЭК 262,8ТЫС. Гкал разделить на общий объем (форма 16 п.37)*100</t>
        </r>
      </text>
    </comment>
    <comment ref="C6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Gavrilova:
</t>
        </r>
        <r>
          <rPr>
            <sz val="9"/>
            <color indexed="81"/>
            <rFont val="Tahoma"/>
            <family val="2"/>
            <charset val="204"/>
          </rPr>
          <t>данные ЛОТЭК</t>
        </r>
      </text>
    </comment>
    <comment ref="C68" authorId="0">
      <text>
        <r>
          <rPr>
            <b/>
            <sz val="9"/>
            <color indexed="81"/>
            <rFont val="Tahoma"/>
            <family val="2"/>
            <charset val="204"/>
          </rPr>
          <t>Gavrilova:</t>
        </r>
        <r>
          <rPr>
            <sz val="9"/>
            <color indexed="81"/>
            <rFont val="Tahoma"/>
            <family val="2"/>
            <charset val="204"/>
          </rPr>
          <t xml:space="preserve">
данные ЛОТЭК</t>
        </r>
      </text>
    </comment>
    <comment ref="C70" authorId="0">
      <text>
        <r>
          <rPr>
            <b/>
            <sz val="9"/>
            <color indexed="81"/>
            <rFont val="Tahoma"/>
            <family val="2"/>
            <charset val="204"/>
          </rPr>
          <t>Gavrilova:</t>
        </r>
        <r>
          <rPr>
            <sz val="9"/>
            <color indexed="81"/>
            <rFont val="Tahoma"/>
            <family val="2"/>
            <charset val="204"/>
          </rPr>
          <t xml:space="preserve">
форма 16 (п.36/п.37)</t>
        </r>
      </text>
    </comment>
    <comment ref="C74" authorId="0">
      <text>
        <r>
          <rPr>
            <b/>
            <sz val="9"/>
            <color indexed="81"/>
            <rFont val="Tahoma"/>
            <family val="2"/>
            <charset val="204"/>
          </rPr>
          <t>Gavrilova:</t>
        </r>
        <r>
          <rPr>
            <sz val="9"/>
            <color indexed="81"/>
            <rFont val="Tahoma"/>
            <family val="2"/>
            <charset val="204"/>
          </rPr>
          <t xml:space="preserve">
РГИС фора 16 (п.40/п.41)</t>
        </r>
      </text>
    </comment>
  </commentList>
</comments>
</file>

<file path=xl/sharedStrings.xml><?xml version="1.0" encoding="utf-8"?>
<sst xmlns="http://schemas.openxmlformats.org/spreadsheetml/2006/main" count="684" uniqueCount="266">
  <si>
    <t>Годы реализации</t>
  </si>
  <si>
    <t>Оценка расходов (тыс. руб. в ценах соответствующих лет)</t>
  </si>
  <si>
    <t>всего</t>
  </si>
  <si>
    <t>Комитет</t>
  </si>
  <si>
    <t>Процессная часть</t>
  </si>
  <si>
    <t>Комитет по ЖКХ, жилищной политике администрации Волховского муниципального района (далее - Комитет)</t>
  </si>
  <si>
    <t>ОБ</t>
  </si>
  <si>
    <t>Мероприятия, направленные на достижение  цели Федерального проекта "Содействие развитию инфраструктуры субъектов Российской Федерации (муниципальных образований)"</t>
  </si>
  <si>
    <t>№п/п</t>
  </si>
  <si>
    <t>1.1.</t>
  </si>
  <si>
    <t>1.</t>
  </si>
  <si>
    <t>1.2.</t>
  </si>
  <si>
    <t>2.1.</t>
  </si>
  <si>
    <t>2.2.</t>
  </si>
  <si>
    <t>1.3.</t>
  </si>
  <si>
    <t>3.1.</t>
  </si>
  <si>
    <t>3.2.</t>
  </si>
  <si>
    <t>КУМИ</t>
  </si>
  <si>
    <t xml:space="preserve">N   п/п </t>
  </si>
  <si>
    <t>наименование мероприятия</t>
  </si>
  <si>
    <t>перечень объектов включенных в реализацию мероприятия</t>
  </si>
  <si>
    <t>Всего (тыс.руб.)</t>
  </si>
  <si>
    <t xml:space="preserve">  </t>
  </si>
  <si>
    <t>Итого по мероприятиям  программы</t>
  </si>
  <si>
    <t>Источники  финансирования             (тыс. руб.)</t>
  </si>
  <si>
    <t>Ответственный исполнитель, участник</t>
  </si>
  <si>
    <t>всего расходов (тыс. руб.)</t>
  </si>
  <si>
    <t>Муниципальная программа Волховского муниципального района   "Обеспечение устойчивого функционирования и развития транспортной системы, дорожной, коммунальной и инженерной инфраструктуры и повышение энергоэффективности в Волхловском муниципальном районе"</t>
  </si>
  <si>
    <t>Комплекс процессных мероприятий "Энергосбережение и повышение энергетической эффективности на территории Волховского муниципального района"</t>
  </si>
  <si>
    <t>на реализацию мероприятий по установке  автоматизированных индивидуальных тепловых пунктов с погодным и часовым регулированием</t>
  </si>
  <si>
    <t>на реализацию мероприятий  по повышению надежности и энергетической эффективности</t>
  </si>
  <si>
    <t>предоставление межбюджетных трансфертов на замену светильников уличного освещения на энергосберегающие, в том числе ремонт сопутствующего оборудования</t>
  </si>
  <si>
    <t>предоставление межбюджетных трансфертов на проектирование и строительство системы уличного освещения с внедрением энергосберегающего оборудования</t>
  </si>
  <si>
    <t>1.4.</t>
  </si>
  <si>
    <t>Комплекс процессных мероприятий "Поддержание устойчивой работы объектов коммунальной и инженерной инфраструктуры"</t>
  </si>
  <si>
    <t>на реализацию мероприятий по обеспечению устойчивого функционирования объектов теплоснабжения на территории Волховского района</t>
  </si>
  <si>
    <t>Комитет, администрации МО</t>
  </si>
  <si>
    <t>Комплекс процессных мероприятий "Развитие автомобильных дорог общего пользования и объектов дорожного хозяйства на межпоселенчиских территориях"</t>
  </si>
  <si>
    <t>паспортизация дорог общего пользования</t>
  </si>
  <si>
    <t xml:space="preserve">реализация комплекса мер по содержанию действующей улично-дорожной сети, а также искусственных дорожных сооружений </t>
  </si>
  <si>
    <t xml:space="preserve">предоставление межбюджетных трансфертов на  капитальное строительство (реконструкцию) объектов теплоэнергетики, включая  проектно-изыскательские работы </t>
  </si>
  <si>
    <t xml:space="preserve">на  капитальное строительство (реконструкцию) объектов теплоэнергетики, включая  проектно-изыскательские работы </t>
  </si>
  <si>
    <t>Предоставление межбюджетных трансфертов на предоставление бюджетных инвестиций  в объекты  капитального строительства объектов газификации (в том числе проектно-изыскательские работы) собственности муниципальных образований</t>
  </si>
  <si>
    <t>Предоставление межбюджетных трансфертов на приобретение автономных источников электроснабжения (дизель-генераторов) для резервного энергоснабжения объектов жизнеобеспечения населенных пунктов Волховского муниципального района</t>
  </si>
  <si>
    <t>На реализацию мероприятий  по повышению надежности и энергетической эффективности</t>
  </si>
  <si>
    <t xml:space="preserve">Перечень объектов, включенных в мероприятия муниципальной программы Волховского муниципального района   </t>
  </si>
  <si>
    <t>"Обеспечение устойчивого функционирования и развития транспортной системы, дорожной, коммунальной и инженерной инфраструктуры и повышение энергоэффективности в Волхловском муниципальном районе" на 2022 год</t>
  </si>
  <si>
    <t>(наименование программы)</t>
  </si>
  <si>
    <t>Разработка проект организации дорожного движения (ПОДД) Волховского муниципального района</t>
  </si>
  <si>
    <t>Итого по процесной части программы</t>
  </si>
  <si>
    <t>итого расходов по процессной части программы</t>
  </si>
  <si>
    <t>Содержание автодорог общего пользования местного значения вне границ населенных пунктов в границах Волховского муниципального района (подъезд к:  д. Горка - Воскресенская, д. Любыни,  д. Яхновщина, д. Андреевщина, д. Ашперлово, д. Пенчино,  д. Тайбольское, к д. Плотичное,  д. Шолтоло, д. Подъелье, д. Елошня, д. Помялово, д. Мелекса,  д. Волховские плитные разработки, д. Пруди, д. Кириково, д. Пурово, д. Козарево, д. Кулаково,  д. Погорелец-Хваловский, д. Юхора, д. Льзи,  д. Яхново,  д. Страшево, Морзово,  к н.п. д. Иевково, к н.п. д. Малочасовенское, д. Рыбежно, д. Песчаница, д. Кустково,  к н.п. д. Судемье, д. Пехалево, д. Пали, д. Болотово, д. Моршагино, д. Шурягские Караулки, к п. ст. Юги, д. Бор, д. Будаевщина, д. Хамонтово, д. Посадница,  д. Нивы, к д. Великое Село, д. Баландино, д. Ручьи, д. Устеево,   к д. Малая Весь,  д. Емское, д. Костино, д. Новина, д. Колголемо, д. Рыбежно, д. Иссад, д. Златынь, к мкр. «Куршавель», д. Бабино №2, к д. Поляша №1, д. Гнилка, д. Каменка, д. Блитово, д. Гверстовка, д. Прокшеницы, д. Яхновщина); (АД: д.Усадище-д.Безово, д. Лужа-д. Чаплино-д. Кипуя-д. Новая, д. Глотово-д. Пали, Заднево-Хотово, к железнодорожному тупику г. Волхов, Проезд от д. Смелково)</t>
  </si>
  <si>
    <t>РБ</t>
  </si>
  <si>
    <t>План реализации муниципальной программы  Волховского муниципального района   "Обеспечение устойчивого функционирования и развития транспортной системы, дорожной, коммунальной и инженерной инфраструктуры и повышение энергоэффективности в Волховском муниципальном районе"</t>
  </si>
  <si>
    <t>источники финансирования</t>
  </si>
  <si>
    <t>районный бюджет</t>
  </si>
  <si>
    <t>областной бюджет</t>
  </si>
  <si>
    <t>итого</t>
  </si>
  <si>
    <t>2022-2030</t>
  </si>
  <si>
    <t>2025-2030</t>
  </si>
  <si>
    <t>2024-2030</t>
  </si>
  <si>
    <t>Ремонт водогрейного котла КВГМ-2,5-95 №3 на Поселковой газовой котельной по адресу: д. Кисельня, ул. Центральная д.27а</t>
  </si>
  <si>
    <t>Разработка паспортов дорог общего пользования</t>
  </si>
  <si>
    <t>Техническое перевооружение котельной с устройством системы обеспечения  резервным топливом  по адресу: г.Волхов,  Кировский пр., д.20, в том числе проектно-изыскательские работы</t>
  </si>
  <si>
    <t>наименование показателя (индикатора)</t>
  </si>
  <si>
    <t xml:space="preserve">плановое значение </t>
  </si>
  <si>
    <t>фактическое значение</t>
  </si>
  <si>
    <t>еденица измерения</t>
  </si>
  <si>
    <t>2023 год</t>
  </si>
  <si>
    <t>2024 год</t>
  </si>
  <si>
    <t>удельный вес показателя</t>
  </si>
  <si>
    <t>СВЕДЕНИЯ</t>
  </si>
  <si>
    <t xml:space="preserve">о показателях (индикаторах) муниципальной программы  Волховского муниципального района "Обеспечение устойчивого функционирования и развития транспортной системы, дорожной, коммунальной и инженерной инфраструктуры и повышение энергоэффективности в Волховском муниципальном районе" и их значениях </t>
  </si>
  <si>
    <t>Значения показателей (индикаторов)</t>
  </si>
  <si>
    <t>Количество разработанных проектов по реконструкции системы теплоснабжения на территории Волховского района</t>
  </si>
  <si>
    <t>ед.</t>
  </si>
  <si>
    <t>Количество установленных АИТП с погодным и часовым регулированием</t>
  </si>
  <si>
    <t>Количество установленных энергосберегающих  светильников  уличного освещения</t>
  </si>
  <si>
    <t>Количество  разработанных проектов строительства системы уличного освещения</t>
  </si>
  <si>
    <t>Снижение уровня аварийности на объектах теплоснабжения</t>
  </si>
  <si>
    <t>%</t>
  </si>
  <si>
    <t>Доля автомобильных дорог общего пользования местного значения вне границ  населенных пунктов в границах Волховского муниципального района  соответствующим  нормативным требованиям</t>
  </si>
  <si>
    <t>Бесперебойное предоставление услуги теплоснабжения</t>
  </si>
  <si>
    <t>Приобретение дизель-генераторов</t>
  </si>
  <si>
    <t>Количество МО, в которых осуществлены проекты строительства газораспределительной сети</t>
  </si>
  <si>
    <t>Протяженность построенных сетей газоснабжения</t>
  </si>
  <si>
    <t>п.м</t>
  </si>
  <si>
    <t>1.5.</t>
  </si>
  <si>
    <t xml:space="preserve">предоставление межбюджетных трансфертов на оснащение приборами учета бюджетных учреждений первого уровня, в том числе проектные работы </t>
  </si>
  <si>
    <t>-</t>
  </si>
  <si>
    <t>№ п/п</t>
  </si>
  <si>
    <t>Наименование показателя</t>
  </si>
  <si>
    <t>Ед. измерения</t>
  </si>
  <si>
    <t>Показатель  определяется в соответствии с количеством разработанных проектов на основании  муниципальных контрактов</t>
  </si>
  <si>
    <t>Показатель  определяется  в соответствии с количеством установленных АИТП на основании муниципальных контрактов</t>
  </si>
  <si>
    <t>шт.</t>
  </si>
  <si>
    <t>Показатель  определяется  в соответствии с количеством установленных энергосберегающих светильников на основании муниципальных контрактов</t>
  </si>
  <si>
    <t>Показатель  определяется в соответствии с  соответствии с количеством разработанных проектов на основании  муниципальных контрактов</t>
  </si>
  <si>
    <t>Показатель определяется в соответствии   с п.34 и 35  Правил определения плановых и расчета фактических значений показателей надежности объектов теплоснабжения  в отношении муниципальных объектов</t>
  </si>
  <si>
    <t>Показатель  определяется  в соответствии с количеством разработанных паспортов дорог общего пользования</t>
  </si>
  <si>
    <r>
      <t>Доля автомобильных дорог общего пользования местного значения вне границ  населенных пунктов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в границах Волховского муниципального района  соответствующим  нормативным требованиям</t>
    </r>
  </si>
  <si>
    <t>Показатель определяется  в соответствии с финансированием, выделенным на содержание протяженности автодорог вне границ населенных пунктов принятых в муниципальную собственность от протяженности всех автодорог вне границ населенных пунктов принятых в муниципальную собственность</t>
  </si>
  <si>
    <t xml:space="preserve">Показатель определяется в соответствии с проведенным строительством  резервного хозяйства и разработанным ПСД </t>
  </si>
  <si>
    <t>Показатель  определяется  в соответствии с количеством приобретенных ДГУ на основании муниципальных контрактов</t>
  </si>
  <si>
    <t>Показатель определяется в соответствии с муниципальными контрактами по разработке ПИР</t>
  </si>
  <si>
    <t>п.м.</t>
  </si>
  <si>
    <t>Показатель определяется в соответствии с муниципальными контрактами по СМР</t>
  </si>
  <si>
    <t>Порядок сбора информации и методика расчета показателей                                                                               муниципальной программы Волховского муниципального района "Обеспечение устойчивого функционирования и развития транспортной системы, дорожной, коммунальной и инженерной инфраструктуры и повышение энергоэффективности в Волховском муниципальном районе"</t>
  </si>
  <si>
    <t>Приложение к плану реализации  мероприятий  N 1</t>
  </si>
  <si>
    <t xml:space="preserve">Приложение 1 </t>
  </si>
  <si>
    <t xml:space="preserve">Приложение 2 </t>
  </si>
  <si>
    <t>Приложение 3</t>
  </si>
  <si>
    <t>Алгоритм формирования                                           (источник, порядок расчета и тд.)</t>
  </si>
  <si>
    <t>Разработка проектно-сметной документации по объекту "Реконструкция газовой котельной с устройством системы обеспечения резервным топливом по адресу: г.Волхов,  Кировский пр., д.20, в том числе проектно-изыскательские работы"</t>
  </si>
  <si>
    <t>Ремонт кровли поселковой газовой котельной, ул. Центральная, д. 27а, д. Кисельня</t>
  </si>
  <si>
    <t>Ремонт участка ЦТС у д. № 8, ул. Песочная, д. Бережки</t>
  </si>
  <si>
    <t>Замена и наладка котлоагрегата КВГМ-2,5-95 № 2 с установкой комбинированной горелки НR92А в котельной м-н Алексино, д. 14а, с. Колчаново</t>
  </si>
  <si>
    <t xml:space="preserve">Ремонт участка центральной теплотрассы от УТ-17 до д. № 5, м-н Алексино, 
с. Колчаново </t>
  </si>
  <si>
    <t>Замена котла № 3 КВГМ-2,5-95, горелочное устройство с форсункой Р200П на котельной № 1, д. 192, ул. Советская, с. Паша</t>
  </si>
  <si>
    <t>Замена котла № 2 КВГМ-1,1-95, горелочное устройство с форсункой Р200П на котельной № 2, д. 108а, ул. Советская, с. Паша</t>
  </si>
  <si>
    <t>Ремонт кирпичной дымовой трубы д. 137, д. Хвалово</t>
  </si>
  <si>
    <t>на реализацию мероприятий по обеспечению устойчивого функционирования объектов теплоснабжения на территории Ленинградской области</t>
  </si>
  <si>
    <t>1.6.</t>
  </si>
  <si>
    <t>1.7.</t>
  </si>
  <si>
    <t xml:space="preserve">Информационное обеспечение потребителей энергетических ресурсов о мероприятиях в области энергосбережения и о способах энергосбережения и повышения энергетической эффективности </t>
  </si>
  <si>
    <t>РСО</t>
  </si>
  <si>
    <t>1.8.</t>
  </si>
  <si>
    <t>мероприятия по ремонту (замене) объектов теплоснабжения с применением энергоэффетивного оборудования*</t>
  </si>
  <si>
    <t>* финансирование мероприятия осуществляется в рамках  Комплекса процессных мероприятий "Поддержание устойчивой работы объектов коммунальной и инженерной инфраструктуры"</t>
  </si>
  <si>
    <t>холодной воды</t>
  </si>
  <si>
    <t>горячей воды</t>
  </si>
  <si>
    <t>тепловой энергии</t>
  </si>
  <si>
    <t>электроэнергии</t>
  </si>
  <si>
    <t>5.1.</t>
  </si>
  <si>
    <t>газа</t>
  </si>
  <si>
    <t>Доля потребляемых муниципальными учреждениями энергетических ресурсов, приобретаемых по приборам учета:</t>
  </si>
  <si>
    <t>6.1.</t>
  </si>
  <si>
    <t>6.2.</t>
  </si>
  <si>
    <t>6.3.</t>
  </si>
  <si>
    <t>6.4.</t>
  </si>
  <si>
    <t>теповой энергии</t>
  </si>
  <si>
    <t>Доля тепловой энергии, отпущенной в тепловые сети от источников тепловой энергии, функционирующих в режиме комбинированной выработки тепловой и электрической энергии</t>
  </si>
  <si>
    <t>Удельные расходы потребления энергетических ресурсов муниципальными учреждениями</t>
  </si>
  <si>
    <t>кВтч/ кв.м</t>
  </si>
  <si>
    <t>Гкал/ кв.м</t>
  </si>
  <si>
    <t>Доля МКД, имеущих класс энергетической эффективности "В" и выше</t>
  </si>
  <si>
    <t>куб.м/ чел</t>
  </si>
  <si>
    <t>т.у.т./ млн кВт*ч</t>
  </si>
  <si>
    <t>т.у.т./ тыс. Гкал</t>
  </si>
  <si>
    <t>Доля  МКД  на территории Волховского муниципального района, оснащенных ОПУ:</t>
  </si>
  <si>
    <t>Доля жилих помещений в МКД  на территории Волховского муниципального района, оснащенных ИПУ</t>
  </si>
  <si>
    <t>Удельные расходы потребления энергетических ресурсов МКД на территории Волховского муниципального района</t>
  </si>
  <si>
    <t>Удельный расход топлива на отпуск электрической энергии тепловыми электростанциями на территории Волховского муниципального района</t>
  </si>
  <si>
    <t>Удельный расход топлива на отпущенную тепловую энергию с коллекторов тепловых электростанций на территории Волховского муниципального района</t>
  </si>
  <si>
    <t>Доля потерь электрической энергии при ее передаче по распределительным сетям в общем объеме переданной электрической энергии на территории Волховского муниципального района</t>
  </si>
  <si>
    <t>Доля энергоэффективных источников света в системах уличного освещения на территории Волховского муниципального района</t>
  </si>
  <si>
    <t>Доля потерь тепловой энергии при ее передаче в общем объеме переданной тепловой энергии на территории Волховского муниципального района</t>
  </si>
  <si>
    <t>Энергоемкость промышленного производства для производства 3 видов продукции, работ (услуг), составляющих основную долю потребелния энергетических ресурсов на территории Волховского муниципального района</t>
  </si>
  <si>
    <t>т.у.т./ед.продукции</t>
  </si>
  <si>
    <t>Удельный расход топлива на отпущенную  с коллекторов котельных в тепловую сеть  тепловую энергию на территории Волховского муниципального района</t>
  </si>
  <si>
    <t>Показатель определяется по видам энергетических ресурсов в соответствии с приказом Минэконом развития РФ №231 от 28.04.21г. (по данным управляющих и ресурсоснабжающих компаний)</t>
  </si>
  <si>
    <t>Показатель определяется по видам энергетических ресурсов в соответствии с приказом Минэконом развития РФ №231 от 28.04.21г.(по данным управляющих и ресурсоснабжающих компаний)</t>
  </si>
  <si>
    <t>Доля потребляемых муниципальными учреждениями энергетических ресурсов, приобретаемых по приборам учета</t>
  </si>
  <si>
    <t>Показатель определяется по видам энергетических ресурсов в соответствии с приказом Минэконом развития РФ №231 от 28.04.21г.</t>
  </si>
  <si>
    <t>Показатель определяется по видам энергетических ресурсов в соответствии с приказом Минэконом развития РФ №231 от 28.04.21г.(по данным ресурсоснабжающих компаний)</t>
  </si>
  <si>
    <t>кВтч/кв.м     Гкал/кв.м</t>
  </si>
  <si>
    <t>Показатель определяется в соответствии с приказом Минэконом развития РФ №231 от 28.04.21г.</t>
  </si>
  <si>
    <t>Удельные расходы потребления энергетических ресурсов МКД</t>
  </si>
  <si>
    <t>кВтч/кв.м     Гкал/кв.м   куб.м/чел</t>
  </si>
  <si>
    <t>Удельный расход топлива на отпуск электрической энергии тепловыми электростанциями на территории МО г. Волхов</t>
  </si>
  <si>
    <t>Показатель определяется в соответствии с приказом Минэконом развития РФ №231 от 28.04.21г. (по данным ресурсоснабжающих компаний)</t>
  </si>
  <si>
    <t>Удельный расход топлива на отпущенную тепловую энергию с коллекторов тепловых электростанций на территории МО г. Волхов</t>
  </si>
  <si>
    <t>Удельный расход топлива на отпущенную тепловую энергию с коллекторов котельных в тепловую сеть  тепловую энергию на территории МО г. Волхов</t>
  </si>
  <si>
    <t>Доля потерь электрической энергии при ее передаче по распределительным сетям в общем объеме переданной электрической энергии на территории МО г. Волхов</t>
  </si>
  <si>
    <t>Доля потерь тепловой энергии при ее передаче в общем объеме переданной тепловой энергии на территории МО г. Волхов</t>
  </si>
  <si>
    <t>Доля энергоэффективных источников света в системах уличного освещения на территории МО г. Волхов</t>
  </si>
  <si>
    <t>7.1.</t>
  </si>
  <si>
    <t>7.2.</t>
  </si>
  <si>
    <t>7.3.</t>
  </si>
  <si>
    <t>7.4.</t>
  </si>
  <si>
    <t>оснащение приборами учета используемых энергетических ресурсов в жилищном фонде, в том числе с использованием интелектуальных приборов учета, и автоматезированных систем и систем диспетчерезации</t>
  </si>
  <si>
    <t>4.1.</t>
  </si>
  <si>
    <t>предоставление бюджетных инвестиций в объекты капитального строительства собственности городских и сельских поселений Волховского муниципального района</t>
  </si>
  <si>
    <t>Комплекс процессных мероприятий "Строительство распределительных газопроводов   для газоснабжения  городских и сельских поселений Волховского муниципального района"</t>
  </si>
  <si>
    <t>Комплекс процессных мероприятий "Строительство распределительных газопроводов для газоснабжения городских и сельских поселений Волховского муниципального района"</t>
  </si>
  <si>
    <t>Ремонт котла КВГМ-2,5-95  (с. Старая Ладога, ул. Советская, д.30)</t>
  </si>
  <si>
    <t>Ремонт котла КВГМ-1,6-95 (с. Старая Ладога, пр. Волховский, д.12а)</t>
  </si>
  <si>
    <t>Ремонт котла КВГМ-0,63-95 (д. Кисельня, ул. Северная, д.6 БМК)</t>
  </si>
  <si>
    <t>Ремонт котла КВГМ-2,5-95 (п. Селиваново, ул. Первомайская, д.2Б)</t>
  </si>
  <si>
    <t>Ремонт котла КВГМ-2,5-95 (д. Усадище у д.1)</t>
  </si>
  <si>
    <t>Ремонт отопления в здании Дома культуры МБУКС «КСК-Алексино»</t>
  </si>
  <si>
    <t>Приобретение сетевого и подпиточного насосов для котельной расположенной по адресу: с.Колчаново, ул.Молодежная д.11</t>
  </si>
  <si>
    <t>первичный пуск природного газа п.Селиваново с целью подключения жилых домов  к природному газу</t>
  </si>
  <si>
    <t>Предоставление возможности газификации ИЖС</t>
  </si>
  <si>
    <t>Показатель определяется в соответствии с полученными администрациями ГП и СП на газоснабжение ИЖС</t>
  </si>
  <si>
    <t>Комплекс процессных мероприятий "Реализация мероприятий, направленных на предотврещение и снижение негативного воздействия на окружающую среду, сохранение и восстановление окружающей среды"</t>
  </si>
  <si>
    <t>предоставление межбюджетных трансфертов на мероприятия по ликвидации мест несанкционированного размещения отходов и озеленение</t>
  </si>
  <si>
    <t>2023-2030</t>
  </si>
  <si>
    <t>"Обеспечение устойчивого функционирования и развития транспортной системы, дорожной, коммунальной и инженерной инфраструктуры и повышение энергоэффективности в Волхловском муниципальном районе" на 2023 год</t>
  </si>
  <si>
    <t>Приложение к плану реализации  мероприятий  N 2</t>
  </si>
  <si>
    <t>приобретение дизель-генератора для резервного энергоснабжения здания ДК Кисельнинского СП</t>
  </si>
  <si>
    <t>МКУ "ТХЭС"</t>
  </si>
  <si>
    <t>разработка схемы газоснабжения населенных пунктов МО Пашское СП</t>
  </si>
  <si>
    <t>МО Бережковское СП</t>
  </si>
  <si>
    <t>МО Вындиноостровское СП</t>
  </si>
  <si>
    <t>МО Иссадское СП</t>
  </si>
  <si>
    <t>МО Колчановское СП</t>
  </si>
  <si>
    <t>МО Кисельнинское СП</t>
  </si>
  <si>
    <t>МО Потанинское СП</t>
  </si>
  <si>
    <t>МО Пашское СП</t>
  </si>
  <si>
    <t>МО Хваловское СП</t>
  </si>
  <si>
    <t>МО Свирицкое СП</t>
  </si>
  <si>
    <t>МО Староладожское СП</t>
  </si>
  <si>
    <t>МО Усадищенское СП</t>
  </si>
  <si>
    <t>МО Селивановское СП</t>
  </si>
  <si>
    <t>МО Новоладожское ГП</t>
  </si>
  <si>
    <t>МО Сясьстройское ГП</t>
  </si>
  <si>
    <t>МО г. Волхов</t>
  </si>
  <si>
    <t>замена светильников уличного освещения на территории МО Вындиноостровское СП</t>
  </si>
  <si>
    <t xml:space="preserve"> Разработка ПСД по объекту: «Техническое перевооружение котельной с устройством системы обеспечения резервным топливом, включая проектно-изыскательские работы по адресу: Ленинградская область, Волховский р-н, с.Колчаново, м-н Алексино д.14а»                   </t>
  </si>
  <si>
    <t xml:space="preserve"> Разработка ПСД по объекту: «Техническое перевооружение котельной с устройством системы обеспечения резервным топливом, включая проектно-изыскательские работы по адресу: Ленинградская область, Волховский р-н, с.Колчаново, ул.Молодежная  д.11»</t>
  </si>
  <si>
    <t>Разработка ПСД по объекту: «Техническое перевооружение котельной мощностью  2 МВт с устройством системы обеспечения резервным топливом по адресу: д. Иссад, ул. Лесная, д. 3, в том числе проектно-изыскательские работы».</t>
  </si>
  <si>
    <t xml:space="preserve">Разработка ПСД по объекту: "Техническое перевооружение котельной с устройством системы обеспечения резервным топливом по адресу: Ленинградская область, Волховский район, деревня Кисельня улица Центральная , д.27А, в том числе  проектно-изыскательские работы" </t>
  </si>
  <si>
    <t xml:space="preserve">Содержание автодорог общего пользования местного значения вне границ населенных пунктов в границах Волховского муниципального района (подъезд к:  д. Горка - Воскресенская, д. Любыни,  д. Яхновщина, д. Андреевщина, д. Ашперлово, д. Пенчино,  д. Тайбольское, к д. Плотичное,  д. Шолтоло, д. Подъелье, д. Елошня, д. Помялово, д. Мелекса,  д. Волховские плитные разработки, д. Пруди, д. Кириково, д. Пурово, д. Козарево, д. Кулаково,  д. Погорелец-Хваловский, д. Юхора, д. Льзи,  д. Яхново,  д. Страшево, Морзово,  к н.п. д. Иевково, к н.п. д. Малочасовенское, д. Рыбежно, д. Песчаница, д. Кустково,  к н.п. д. Судемьет, д. Пехалево, д. Пали, д. Болотово, д. Моршагино, д. Шурягские Караулки, к п. ст. Юги, д. Бор, д. Будаевщина, д. Хамонтово, д. Посадница,  д. Нивы, к д. Великое Село, д. Баландино, д. Ручьи, д. Устеево,   к д. Малая Весь,  д. Емское, д. Костино, д. Новина, д. Колголемо, д. Рыбежно, д. Иссад, д. Златынь, к мкр. «Куршавель», д. Бабино №2, к д. Поляша №1, д. Гнилка, д. Каменка, д. Блитово, д. Гверстовка, д. Прокшеницы, д. Яхновщина, д. Селиверстово, СНТ "Пупышево", садоводству "Брусничка", д. Хамонтово 2 уч, д. Яхново, д. Большая Весь, д. Теребонижье, д. Конец, д. Жупкино, д. Столбово уч.1, д. Столбово уч 2, д. Воскресенское, д. Остров, д. Погостище, д. Извоз южный подъезд); (АД: д.Усадище-д.Безово, д. Лужа-д. Чаплино-д. Кипуя - д.Новая, д. Глотово-д. Пали, Заднево-Хотово, к железнодорожному тупику г. Волхов, Проезд от д. Смелково до а/д "Паша-Часовенское-Кайавкса", Подвязье-Безово, у д. Кути,)
</t>
  </si>
  <si>
    <t>Администрации МО Волховского муниципального района прошедшие отбор в гос. Программу Ленинградской области</t>
  </si>
  <si>
    <t>1.9.</t>
  </si>
  <si>
    <t>Предоставление иных межбюджетных трансфертов бюджетам поселений Волховского муниципального района на оплату электроэнергии за уличное освещение</t>
  </si>
  <si>
    <t>оплата электроэнергии за уличное освещение МО Свирицкое СП</t>
  </si>
  <si>
    <t>оплата электроэнергии за уличное освещение МО Староладожское СП</t>
  </si>
  <si>
    <t>1.10.</t>
  </si>
  <si>
    <t>Предоставление  иных межбюджетных трансфертов   бюджетам сельских поселений Волховского муниципального района на оплату расходов по энергосервисным контрактам, заключенным муниципальными образованиями на  модернизацию системы наружного (уличного) освещения</t>
  </si>
  <si>
    <t xml:space="preserve">оплата расходов по энергосервисным контрактам, заключенным МО Староладожское СП  на  модернизацию системы наружного (уличного) освещения </t>
  </si>
  <si>
    <t>Приобретение мазутного насоса Ш 80-2,5-37,5/2,5 с обвязкой трубами на котельную №2 по адресу: с.Паша, ул.Советская, д.108</t>
  </si>
  <si>
    <t>на разработку схем газоснабжения населенных пунктов Усадищенского сельского поселения</t>
  </si>
  <si>
    <t>на первичный пуск природного газа в с.Старая Ладога с целью подключения жилых домов к природному газу</t>
  </si>
  <si>
    <t>на разработку схемы газоснабжения муниципального образования Потанинское сельское поселение</t>
  </si>
  <si>
    <t>Комплекс процессных мероприятий "Реализация мероприятий, направленных на предотвращение и снижение негативного воздействия на окружающую среду, сохранение и восстановление природной среды"</t>
  </si>
  <si>
    <t>предоставление иных межбюджетных трансфертов на мероприятия по ликвидации мест несанкционированного размещения отходов и озеленение</t>
  </si>
  <si>
    <t>Муниципальное образование Иссадское сельское поселение</t>
  </si>
  <si>
    <t>Муниципальное образование Колчановское сельское поселение</t>
  </si>
  <si>
    <t>Муниципальное образование Селивановское сельское поселение</t>
  </si>
  <si>
    <t>Муниципальное образование Староладожское сельское поселение</t>
  </si>
  <si>
    <t>Муниципальное образование Хваловское сельское поселение</t>
  </si>
  <si>
    <t>Размер перечисленых трансфертов на мероприятия по ликвидации мест несанкционированного размещения отходов и озеленение</t>
  </si>
  <si>
    <t>Размер возмещения части затрат поселений по оплате энергетических ресурсов</t>
  </si>
  <si>
    <t>8.1.</t>
  </si>
  <si>
    <t>8.2.</t>
  </si>
  <si>
    <t>8.3.</t>
  </si>
  <si>
    <t>8.4.</t>
  </si>
  <si>
    <t>10.1.</t>
  </si>
  <si>
    <t>10.2.</t>
  </si>
  <si>
    <t>12.1.</t>
  </si>
  <si>
    <t>12.2.</t>
  </si>
  <si>
    <t>12.3.</t>
  </si>
  <si>
    <t>12.4.</t>
  </si>
  <si>
    <t>Размер перечисленных трансфертов на мероприятия по ликвидации мест несанкционированного размещения отходов и озеленение</t>
  </si>
  <si>
    <t>Показатель  определяется в соответствии  с размером перечисленным межбюджетных трансфертов</t>
  </si>
  <si>
    <t>Доля  МКД  оснащенных ОПУ</t>
  </si>
  <si>
    <t>Доля жилих помещений в МКД , оснащенных ИПУ</t>
  </si>
  <si>
    <t>2021 -2022</t>
  </si>
  <si>
    <t>2025 год</t>
  </si>
  <si>
    <t>Проектная часть</t>
  </si>
  <si>
    <t>Итого  по проектной части программы</t>
  </si>
  <si>
    <t>Прпоектная часть</t>
  </si>
  <si>
    <t>итого расходов   по проектной части прогаммы</t>
  </si>
  <si>
    <t>Наименование муниципальной программы и направления расходов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</si>
</sst>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31">
    <xf numFmtId="0" fontId="0" fillId="0" borderId="0" xfId="0"/>
    <xf numFmtId="0" fontId="3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4" fillId="2" borderId="5" xfId="0" applyNumberFormat="1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vertical="center" wrapText="1"/>
    </xf>
    <xf numFmtId="164" fontId="5" fillId="4" borderId="5" xfId="0" applyNumberFormat="1" applyFont="1" applyFill="1" applyBorder="1" applyAlignment="1">
      <alignment horizontal="center" vertical="center" wrapText="1"/>
    </xf>
    <xf numFmtId="0" fontId="8" fillId="5" borderId="0" xfId="0" applyFont="1" applyFill="1" applyAlignment="1">
      <alignment vertical="center"/>
    </xf>
    <xf numFmtId="0" fontId="9" fillId="5" borderId="0" xfId="0" applyFont="1" applyFill="1" applyAlignment="1">
      <alignment horizontal="right" vertical="center"/>
    </xf>
    <xf numFmtId="0" fontId="0" fillId="5" borderId="0" xfId="0" applyFill="1"/>
    <xf numFmtId="0" fontId="8" fillId="5" borderId="12" xfId="0" applyFont="1" applyFill="1" applyBorder="1" applyAlignment="1">
      <alignment vertical="center" wrapText="1"/>
    </xf>
    <xf numFmtId="0" fontId="0" fillId="0" borderId="12" xfId="0" applyBorder="1"/>
    <xf numFmtId="0" fontId="9" fillId="5" borderId="12" xfId="0" applyFont="1" applyFill="1" applyBorder="1" applyAlignment="1">
      <alignment vertical="center" wrapText="1"/>
    </xf>
    <xf numFmtId="0" fontId="8" fillId="5" borderId="13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5" borderId="12" xfId="0" applyFont="1" applyFill="1" applyBorder="1" applyAlignment="1">
      <alignment vertical="center" wrapText="1"/>
    </xf>
    <xf numFmtId="0" fontId="9" fillId="5" borderId="13" xfId="0" applyNumberFormat="1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1" fillId="5" borderId="15" xfId="0" applyFont="1" applyFill="1" applyBorder="1" applyAlignment="1">
      <alignment horizontal="center"/>
    </xf>
    <xf numFmtId="0" fontId="9" fillId="5" borderId="15" xfId="0" applyFont="1" applyFill="1" applyBorder="1" applyAlignment="1">
      <alignment vertical="center" wrapText="1"/>
    </xf>
    <xf numFmtId="0" fontId="8" fillId="5" borderId="15" xfId="0" applyFont="1" applyFill="1" applyBorder="1" applyAlignment="1">
      <alignment horizontal="left" vertical="center" wrapText="1"/>
    </xf>
    <xf numFmtId="0" fontId="8" fillId="5" borderId="16" xfId="0" applyFont="1" applyFill="1" applyBorder="1" applyAlignment="1">
      <alignment vertical="center" wrapText="1"/>
    </xf>
    <xf numFmtId="164" fontId="8" fillId="5" borderId="12" xfId="0" applyNumberFormat="1" applyFont="1" applyFill="1" applyBorder="1" applyAlignment="1">
      <alignment horizontal="center" vertical="center" wrapText="1"/>
    </xf>
    <xf numFmtId="2" fontId="8" fillId="5" borderId="12" xfId="0" applyNumberFormat="1" applyFont="1" applyFill="1" applyBorder="1" applyAlignment="1">
      <alignment horizontal="left" vertical="center" wrapText="1"/>
    </xf>
    <xf numFmtId="0" fontId="0" fillId="5" borderId="0" xfId="0" applyFill="1" applyAlignment="1">
      <alignment vertical="center"/>
    </xf>
    <xf numFmtId="0" fontId="8" fillId="5" borderId="12" xfId="0" applyFont="1" applyFill="1" applyBorder="1" applyAlignment="1">
      <alignment horizontal="center" vertical="center" wrapText="1"/>
    </xf>
    <xf numFmtId="0" fontId="8" fillId="5" borderId="15" xfId="0" applyNumberFormat="1" applyFont="1" applyFill="1" applyBorder="1" applyAlignment="1">
      <alignment horizontal="center" vertical="center" wrapText="1"/>
    </xf>
    <xf numFmtId="0" fontId="8" fillId="5" borderId="15" xfId="0" applyNumberFormat="1" applyFont="1" applyFill="1" applyBorder="1" applyAlignment="1">
      <alignment vertical="center" wrapText="1"/>
    </xf>
    <xf numFmtId="2" fontId="8" fillId="5" borderId="12" xfId="0" applyNumberFormat="1" applyFont="1" applyFill="1" applyBorder="1" applyAlignment="1">
      <alignment vertical="center" wrapText="1"/>
    </xf>
    <xf numFmtId="165" fontId="12" fillId="0" borderId="12" xfId="0" applyNumberFormat="1" applyFont="1" applyBorder="1"/>
    <xf numFmtId="165" fontId="13" fillId="0" borderId="12" xfId="0" applyNumberFormat="1" applyFont="1" applyBorder="1"/>
    <xf numFmtId="165" fontId="13" fillId="5" borderId="12" xfId="0" applyNumberFormat="1" applyFont="1" applyFill="1" applyBorder="1"/>
    <xf numFmtId="164" fontId="4" fillId="5" borderId="5" xfId="0" applyNumberFormat="1" applyFont="1" applyFill="1" applyBorder="1" applyAlignment="1">
      <alignment horizontal="center" vertical="center" wrapText="1"/>
    </xf>
    <xf numFmtId="165" fontId="12" fillId="0" borderId="12" xfId="0" applyNumberFormat="1" applyFont="1" applyBorder="1" applyAlignment="1">
      <alignment vertical="center" wrapText="1"/>
    </xf>
    <xf numFmtId="165" fontId="13" fillId="5" borderId="12" xfId="0" applyNumberFormat="1" applyFont="1" applyFill="1" applyBorder="1" applyAlignment="1">
      <alignment vertical="center" wrapText="1"/>
    </xf>
    <xf numFmtId="0" fontId="9" fillId="5" borderId="15" xfId="0" applyNumberFormat="1" applyFont="1" applyFill="1" applyBorder="1" applyAlignment="1">
      <alignment horizontal="center" vertical="center" wrapText="1"/>
    </xf>
    <xf numFmtId="0" fontId="9" fillId="5" borderId="15" xfId="0" applyNumberFormat="1" applyFont="1" applyFill="1" applyBorder="1" applyAlignment="1">
      <alignment vertical="center" wrapText="1"/>
    </xf>
    <xf numFmtId="0" fontId="1" fillId="0" borderId="0" xfId="0" applyFont="1"/>
    <xf numFmtId="0" fontId="17" fillId="5" borderId="1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vertical="center" wrapText="1"/>
    </xf>
    <xf numFmtId="0" fontId="15" fillId="4" borderId="10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justify"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17" fillId="2" borderId="10" xfId="0" applyFont="1" applyFill="1" applyBorder="1" applyAlignment="1">
      <alignment horizontal="justify" vertical="center" wrapText="1"/>
    </xf>
    <xf numFmtId="0" fontId="5" fillId="4" borderId="10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justify" vertical="center" wrapText="1"/>
    </xf>
    <xf numFmtId="0" fontId="5" fillId="4" borderId="1" xfId="0" applyFont="1" applyFill="1" applyBorder="1" applyAlignment="1">
      <alignment vertical="center" wrapText="1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center" vertical="top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18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8" fillId="5" borderId="1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5" xfId="0" applyFont="1" applyBorder="1" applyAlignment="1">
      <alignment vertical="top" wrapText="1"/>
    </xf>
    <xf numFmtId="0" fontId="13" fillId="0" borderId="5" xfId="0" applyFont="1" applyBorder="1" applyAlignment="1">
      <alignment horizontal="center" vertical="top" wrapText="1"/>
    </xf>
    <xf numFmtId="165" fontId="13" fillId="0" borderId="12" xfId="0" applyNumberFormat="1" applyFont="1" applyBorder="1" applyAlignment="1">
      <alignment horizontal="right"/>
    </xf>
    <xf numFmtId="0" fontId="8" fillId="5" borderId="12" xfId="0" applyFont="1" applyFill="1" applyBorder="1" applyAlignment="1">
      <alignment horizontal="center" vertical="center" wrapText="1"/>
    </xf>
    <xf numFmtId="0" fontId="8" fillId="5" borderId="13" xfId="0" applyNumberFormat="1" applyFont="1" applyFill="1" applyBorder="1" applyAlignment="1">
      <alignment horizontal="left" vertical="center" wrapText="1"/>
    </xf>
    <xf numFmtId="0" fontId="8" fillId="5" borderId="13" xfId="0" applyNumberFormat="1" applyFont="1" applyFill="1" applyBorder="1" applyAlignment="1">
      <alignment horizontal="center" vertical="center" wrapText="1"/>
    </xf>
    <xf numFmtId="0" fontId="8" fillId="5" borderId="15" xfId="0" applyNumberFormat="1" applyFont="1" applyFill="1" applyBorder="1" applyAlignment="1">
      <alignment horizontal="center" vertical="center" wrapText="1"/>
    </xf>
    <xf numFmtId="0" fontId="8" fillId="5" borderId="12" xfId="0" applyNumberFormat="1" applyFont="1" applyFill="1" applyBorder="1" applyAlignment="1">
      <alignment horizontal="center" vertical="center" wrapText="1"/>
    </xf>
    <xf numFmtId="0" fontId="8" fillId="5" borderId="12" xfId="0" applyNumberFormat="1" applyFont="1" applyFill="1" applyBorder="1" applyAlignment="1">
      <alignment horizontal="left" vertical="center" wrapText="1"/>
    </xf>
    <xf numFmtId="165" fontId="12" fillId="5" borderId="12" xfId="0" applyNumberFormat="1" applyFont="1" applyFill="1" applyBorder="1" applyAlignment="1">
      <alignment vertical="center" wrapText="1"/>
    </xf>
    <xf numFmtId="165" fontId="13" fillId="5" borderId="12" xfId="0" applyNumberFormat="1" applyFont="1" applyFill="1" applyBorder="1" applyAlignment="1">
      <alignment horizontal="right"/>
    </xf>
    <xf numFmtId="165" fontId="12" fillId="5" borderId="12" xfId="0" applyNumberFormat="1" applyFont="1" applyFill="1" applyBorder="1"/>
    <xf numFmtId="0" fontId="13" fillId="5" borderId="12" xfId="0" applyFont="1" applyFill="1" applyBorder="1" applyAlignment="1">
      <alignment horizontal="left" vertical="center" wrapText="1"/>
    </xf>
    <xf numFmtId="0" fontId="22" fillId="0" borderId="12" xfId="0" applyFont="1" applyBorder="1" applyAlignment="1">
      <alignment horizontal="center" vertical="top" wrapText="1"/>
    </xf>
    <xf numFmtId="0" fontId="22" fillId="5" borderId="12" xfId="0" applyFont="1" applyFill="1" applyBorder="1" applyAlignment="1">
      <alignment horizontal="center" vertical="top" wrapText="1"/>
    </xf>
    <xf numFmtId="0" fontId="22" fillId="0" borderId="0" xfId="0" applyFont="1" applyAlignment="1">
      <alignment vertical="top" wrapText="1"/>
    </xf>
    <xf numFmtId="0" fontId="24" fillId="0" borderId="0" xfId="0" applyFont="1" applyAlignment="1">
      <alignment vertical="top" wrapText="1"/>
    </xf>
    <xf numFmtId="0" fontId="22" fillId="0" borderId="0" xfId="0" applyFont="1" applyAlignment="1">
      <alignment horizontal="center" vertical="top" wrapText="1"/>
    </xf>
    <xf numFmtId="0" fontId="17" fillId="0" borderId="12" xfId="0" applyFont="1" applyBorder="1" applyAlignment="1">
      <alignment vertical="top" wrapText="1"/>
    </xf>
    <xf numFmtId="164" fontId="22" fillId="0" borderId="12" xfId="0" applyNumberFormat="1" applyFont="1" applyBorder="1" applyAlignment="1">
      <alignment vertical="center" wrapText="1"/>
    </xf>
    <xf numFmtId="0" fontId="25" fillId="0" borderId="0" xfId="0" applyFont="1"/>
    <xf numFmtId="164" fontId="22" fillId="0" borderId="19" xfId="0" applyNumberFormat="1" applyFont="1" applyBorder="1" applyAlignment="1">
      <alignment vertical="center" wrapText="1"/>
    </xf>
    <xf numFmtId="164" fontId="22" fillId="0" borderId="12" xfId="0" applyNumberFormat="1" applyFont="1" applyBorder="1" applyAlignment="1">
      <alignment horizontal="center" vertical="top" wrapText="1"/>
    </xf>
    <xf numFmtId="164" fontId="22" fillId="5" borderId="12" xfId="0" applyNumberFormat="1" applyFont="1" applyFill="1" applyBorder="1" applyAlignment="1">
      <alignment horizontal="center" vertical="top" wrapText="1"/>
    </xf>
    <xf numFmtId="2" fontId="22" fillId="0" borderId="12" xfId="0" applyNumberFormat="1" applyFont="1" applyBorder="1" applyAlignment="1">
      <alignment horizontal="center" vertical="top" wrapText="1"/>
    </xf>
    <xf numFmtId="2" fontId="22" fillId="5" borderId="12" xfId="0" applyNumberFormat="1" applyFont="1" applyFill="1" applyBorder="1" applyAlignment="1">
      <alignment horizontal="center" vertical="top" wrapText="1"/>
    </xf>
    <xf numFmtId="0" fontId="4" fillId="5" borderId="12" xfId="0" applyFont="1" applyFill="1" applyBorder="1" applyAlignment="1">
      <alignment horizontal="left" vertical="center" wrapText="1"/>
    </xf>
    <xf numFmtId="0" fontId="22" fillId="0" borderId="12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left" vertical="top" wrapText="1"/>
    </xf>
    <xf numFmtId="0" fontId="17" fillId="0" borderId="15" xfId="0" applyFont="1" applyBorder="1" applyAlignment="1">
      <alignment horizontal="left" vertical="top" wrapText="1"/>
    </xf>
    <xf numFmtId="164" fontId="22" fillId="0" borderId="13" xfId="0" applyNumberFormat="1" applyFont="1" applyBorder="1" applyAlignment="1">
      <alignment horizontal="center" vertical="top" wrapText="1"/>
    </xf>
    <xf numFmtId="164" fontId="22" fillId="0" borderId="15" xfId="0" applyNumberFormat="1" applyFont="1" applyBorder="1" applyAlignment="1">
      <alignment horizontal="center" vertical="top" wrapText="1"/>
    </xf>
    <xf numFmtId="0" fontId="22" fillId="0" borderId="13" xfId="0" applyFont="1" applyBorder="1" applyAlignment="1">
      <alignment horizontal="center" vertical="top" wrapText="1"/>
    </xf>
    <xf numFmtId="0" fontId="22" fillId="0" borderId="15" xfId="0" applyFont="1" applyBorder="1" applyAlignment="1">
      <alignment horizontal="center" vertical="top" wrapText="1"/>
    </xf>
    <xf numFmtId="0" fontId="23" fillId="0" borderId="0" xfId="0" applyFont="1" applyAlignment="1">
      <alignment horizontal="right" vertical="top" wrapText="1"/>
    </xf>
    <xf numFmtId="0" fontId="24" fillId="0" borderId="0" xfId="0" applyFont="1" applyAlignment="1">
      <alignment horizontal="center" vertical="top" wrapText="1"/>
    </xf>
    <xf numFmtId="164" fontId="22" fillId="5" borderId="13" xfId="0" applyNumberFormat="1" applyFont="1" applyFill="1" applyBorder="1" applyAlignment="1">
      <alignment horizontal="center" vertical="top" wrapText="1"/>
    </xf>
    <xf numFmtId="164" fontId="22" fillId="5" borderId="15" xfId="0" applyNumberFormat="1" applyFont="1" applyFill="1" applyBorder="1" applyAlignment="1">
      <alignment horizontal="center" vertical="top" wrapText="1"/>
    </xf>
    <xf numFmtId="0" fontId="17" fillId="5" borderId="13" xfId="0" applyFont="1" applyFill="1" applyBorder="1" applyAlignment="1">
      <alignment horizontal="left" vertical="top" wrapText="1"/>
    </xf>
    <xf numFmtId="0" fontId="17" fillId="5" borderId="15" xfId="0" applyFont="1" applyFill="1" applyBorder="1" applyAlignment="1">
      <alignment horizontal="left" vertical="top" wrapText="1"/>
    </xf>
    <xf numFmtId="0" fontId="22" fillId="0" borderId="13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top" wrapText="1"/>
    </xf>
    <xf numFmtId="0" fontId="22" fillId="0" borderId="16" xfId="0" applyFont="1" applyBorder="1" applyAlignment="1">
      <alignment horizontal="center" vertical="top" wrapText="1"/>
    </xf>
    <xf numFmtId="16" fontId="22" fillId="0" borderId="12" xfId="0" applyNumberFormat="1" applyFont="1" applyBorder="1" applyAlignment="1">
      <alignment horizontal="center" vertical="top" wrapText="1"/>
    </xf>
    <xf numFmtId="0" fontId="22" fillId="0" borderId="12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5" borderId="13" xfId="0" applyFont="1" applyFill="1" applyBorder="1" applyAlignment="1">
      <alignment horizontal="left" vertical="top" wrapText="1"/>
    </xf>
    <xf numFmtId="0" fontId="22" fillId="5" borderId="15" xfId="0" applyFont="1" applyFill="1" applyBorder="1" applyAlignment="1">
      <alignment horizontal="left" vertical="top" wrapText="1"/>
    </xf>
    <xf numFmtId="0" fontId="22" fillId="0" borderId="19" xfId="0" applyFont="1" applyBorder="1" applyAlignment="1">
      <alignment horizontal="center" vertical="top" wrapText="1"/>
    </xf>
    <xf numFmtId="0" fontId="22" fillId="5" borderId="12" xfId="0" applyFont="1" applyFill="1" applyBorder="1" applyAlignment="1">
      <alignment horizontal="center" vertical="top" wrapText="1"/>
    </xf>
    <xf numFmtId="0" fontId="17" fillId="5" borderId="12" xfId="0" applyFont="1" applyFill="1" applyBorder="1" applyAlignment="1">
      <alignment horizontal="left" vertical="top" wrapText="1"/>
    </xf>
    <xf numFmtId="0" fontId="17" fillId="5" borderId="14" xfId="0" applyFont="1" applyFill="1" applyBorder="1" applyAlignment="1">
      <alignment horizontal="left" vertical="top" wrapText="1"/>
    </xf>
    <xf numFmtId="0" fontId="17" fillId="5" borderId="17" xfId="0" applyFont="1" applyFill="1" applyBorder="1" applyAlignment="1">
      <alignment horizontal="left" vertical="top" wrapText="1"/>
    </xf>
    <xf numFmtId="0" fontId="17" fillId="5" borderId="16" xfId="0" applyFont="1" applyFill="1" applyBorder="1" applyAlignment="1">
      <alignment horizontal="left" vertical="top" wrapText="1"/>
    </xf>
    <xf numFmtId="0" fontId="14" fillId="0" borderId="0" xfId="0" applyFont="1" applyAlignment="1">
      <alignment horizontal="center" vertical="top" wrapText="1"/>
    </xf>
    <xf numFmtId="0" fontId="0" fillId="4" borderId="2" xfId="0" applyFont="1" applyFill="1" applyBorder="1" applyAlignment="1">
      <alignment horizontal="center"/>
    </xf>
    <xf numFmtId="0" fontId="0" fillId="4" borderId="9" xfId="0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15" fillId="4" borderId="11" xfId="0" applyFont="1" applyFill="1" applyBorder="1" applyAlignment="1">
      <alignment vertical="center" wrapText="1"/>
    </xf>
    <xf numFmtId="0" fontId="15" fillId="4" borderId="9" xfId="0" applyFont="1" applyFill="1" applyBorder="1" applyAlignment="1">
      <alignment vertical="center" wrapText="1"/>
    </xf>
    <xf numFmtId="0" fontId="15" fillId="4" borderId="8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2" borderId="11" xfId="0" applyFont="1" applyFill="1" applyBorder="1" applyAlignment="1">
      <alignment horizontal="justify" vertical="center" wrapText="1"/>
    </xf>
    <xf numFmtId="0" fontId="4" fillId="2" borderId="9" xfId="0" applyFont="1" applyFill="1" applyBorder="1" applyAlignment="1">
      <alignment horizontal="justify" vertical="center" wrapText="1"/>
    </xf>
    <xf numFmtId="0" fontId="4" fillId="2" borderId="8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justify" vertical="center" wrapText="1"/>
    </xf>
    <xf numFmtId="0" fontId="17" fillId="2" borderId="9" xfId="0" applyFont="1" applyFill="1" applyBorder="1" applyAlignment="1">
      <alignment horizontal="justify" vertical="center" wrapText="1"/>
    </xf>
    <xf numFmtId="0" fontId="17" fillId="2" borderId="8" xfId="0" applyFont="1" applyFill="1" applyBorder="1" applyAlignment="1">
      <alignment horizontal="justify" vertical="center" wrapText="1"/>
    </xf>
    <xf numFmtId="0" fontId="19" fillId="0" borderId="0" xfId="0" applyFont="1" applyAlignment="1">
      <alignment horizontal="left"/>
    </xf>
    <xf numFmtId="16" fontId="0" fillId="0" borderId="2" xfId="0" applyNumberFormat="1" applyBorder="1" applyAlignment="1">
      <alignment horizontal="center"/>
    </xf>
    <xf numFmtId="0" fontId="5" fillId="4" borderId="9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8" fillId="5" borderId="13" xfId="0" applyNumberFormat="1" applyFont="1" applyFill="1" applyBorder="1" applyAlignment="1">
      <alignment horizontal="center" vertical="center" wrapText="1"/>
    </xf>
    <xf numFmtId="0" fontId="8" fillId="5" borderId="19" xfId="0" applyNumberFormat="1" applyFont="1" applyFill="1" applyBorder="1" applyAlignment="1">
      <alignment horizontal="center" vertical="center" wrapText="1"/>
    </xf>
    <xf numFmtId="0" fontId="8" fillId="5" borderId="15" xfId="0" applyNumberFormat="1" applyFont="1" applyFill="1" applyBorder="1" applyAlignment="1">
      <alignment horizontal="center" vertical="center" wrapText="1"/>
    </xf>
    <xf numFmtId="0" fontId="8" fillId="5" borderId="13" xfId="0" applyNumberFormat="1" applyFont="1" applyFill="1" applyBorder="1" applyAlignment="1">
      <alignment horizontal="left" vertical="center" wrapText="1"/>
    </xf>
    <xf numFmtId="0" fontId="8" fillId="5" borderId="19" xfId="0" applyNumberFormat="1" applyFont="1" applyFill="1" applyBorder="1" applyAlignment="1">
      <alignment horizontal="left" vertical="center" wrapText="1"/>
    </xf>
    <xf numFmtId="0" fontId="8" fillId="5" borderId="15" xfId="0" applyNumberFormat="1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right" vertical="center"/>
    </xf>
    <xf numFmtId="0" fontId="10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 wrapText="1"/>
    </xf>
    <xf numFmtId="0" fontId="16" fillId="5" borderId="0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19" fillId="5" borderId="20" xfId="0" applyFont="1" applyFill="1" applyBorder="1" applyAlignment="1">
      <alignment horizontal="left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/>
    </xf>
    <xf numFmtId="0" fontId="12" fillId="5" borderId="14" xfId="0" applyFont="1" applyFill="1" applyBorder="1" applyAlignment="1">
      <alignment horizontal="left" vertical="center" wrapText="1"/>
    </xf>
    <xf numFmtId="0" fontId="12" fillId="5" borderId="17" xfId="0" applyFont="1" applyFill="1" applyBorder="1" applyAlignment="1">
      <alignment horizontal="left" vertical="center" wrapText="1"/>
    </xf>
    <xf numFmtId="0" fontId="12" fillId="5" borderId="16" xfId="0" applyFont="1" applyFill="1" applyBorder="1" applyAlignment="1">
      <alignment horizontal="left" vertical="center" wrapText="1"/>
    </xf>
    <xf numFmtId="0" fontId="12" fillId="5" borderId="12" xfId="0" applyFont="1" applyFill="1" applyBorder="1" applyAlignment="1">
      <alignment horizontal="left" vertical="center" wrapText="1"/>
    </xf>
    <xf numFmtId="2" fontId="8" fillId="5" borderId="13" xfId="0" applyNumberFormat="1" applyFont="1" applyFill="1" applyBorder="1" applyAlignment="1">
      <alignment horizontal="left" vertical="center" wrapText="1"/>
    </xf>
    <xf numFmtId="2" fontId="8" fillId="5" borderId="15" xfId="0" applyNumberFormat="1" applyFont="1" applyFill="1" applyBorder="1" applyAlignment="1">
      <alignment horizontal="left" vertical="center" wrapText="1"/>
    </xf>
    <xf numFmtId="164" fontId="8" fillId="5" borderId="13" xfId="0" applyNumberFormat="1" applyFont="1" applyFill="1" applyBorder="1" applyAlignment="1">
      <alignment horizontal="center" vertical="center" wrapText="1"/>
    </xf>
    <xf numFmtId="164" fontId="8" fillId="5" borderId="15" xfId="0" applyNumberFormat="1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left" vertical="center" wrapText="1"/>
    </xf>
    <xf numFmtId="0" fontId="4" fillId="5" borderId="19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 wrapText="1"/>
    </xf>
    <xf numFmtId="164" fontId="8" fillId="5" borderId="19" xfId="0" applyNumberFormat="1" applyFont="1" applyFill="1" applyBorder="1" applyAlignment="1">
      <alignment horizontal="center" vertical="center" wrapText="1"/>
    </xf>
    <xf numFmtId="2" fontId="8" fillId="5" borderId="13" xfId="0" applyNumberFormat="1" applyFont="1" applyFill="1" applyBorder="1" applyAlignment="1">
      <alignment horizontal="center" vertical="center" wrapText="1"/>
    </xf>
    <xf numFmtId="2" fontId="8" fillId="5" borderId="19" xfId="0" applyNumberFormat="1" applyFont="1" applyFill="1" applyBorder="1" applyAlignment="1">
      <alignment horizontal="center" vertical="center" wrapText="1"/>
    </xf>
    <xf numFmtId="2" fontId="8" fillId="5" borderId="1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J95"/>
  <sheetViews>
    <sheetView view="pageBreakPreview" topLeftCell="A22" zoomScale="120" zoomScaleNormal="100" zoomScaleSheetLayoutView="120" workbookViewId="0">
      <selection activeCell="A22" sqref="A1:XFD1048576"/>
    </sheetView>
  </sheetViews>
  <sheetFormatPr defaultRowHeight="15" x14ac:dyDescent="0.25"/>
  <cols>
    <col min="1" max="1" width="2.28515625" style="93" customWidth="1"/>
    <col min="2" max="2" width="6.140625" style="93" customWidth="1"/>
    <col min="3" max="3" width="34.5703125" style="93" customWidth="1"/>
    <col min="4" max="4" width="12.5703125" style="93" customWidth="1"/>
    <col min="5" max="5" width="11.42578125" style="93" customWidth="1"/>
    <col min="6" max="6" width="10.7109375" style="93" customWidth="1"/>
    <col min="7" max="9" width="9.140625" style="93"/>
    <col min="10" max="10" width="11.42578125" style="93" customWidth="1"/>
    <col min="11" max="16384" width="9.140625" style="93"/>
  </cols>
  <sheetData>
    <row r="1" spans="2:10" ht="16.5" x14ac:dyDescent="0.25">
      <c r="F1" s="112" t="s">
        <v>109</v>
      </c>
      <c r="G1" s="112"/>
      <c r="H1" s="112"/>
      <c r="I1" s="112"/>
      <c r="J1" s="112"/>
    </row>
    <row r="3" spans="2:10" x14ac:dyDescent="0.25">
      <c r="B3" s="94"/>
      <c r="C3" s="94"/>
      <c r="D3" s="113" t="s">
        <v>71</v>
      </c>
      <c r="E3" s="113"/>
      <c r="F3" s="113"/>
      <c r="G3" s="94"/>
      <c r="H3" s="94"/>
      <c r="I3" s="94"/>
      <c r="J3" s="94"/>
    </row>
    <row r="4" spans="2:10" ht="49.5" customHeight="1" x14ac:dyDescent="0.25">
      <c r="B4" s="113" t="s">
        <v>72</v>
      </c>
      <c r="C4" s="113"/>
      <c r="D4" s="113"/>
      <c r="E4" s="113"/>
      <c r="F4" s="113"/>
      <c r="G4" s="113"/>
      <c r="H4" s="113"/>
      <c r="I4" s="113"/>
      <c r="J4" s="113"/>
    </row>
    <row r="5" spans="2:10" x14ac:dyDescent="0.25">
      <c r="D5" s="95"/>
      <c r="E5" s="95"/>
      <c r="F5" s="95"/>
    </row>
    <row r="6" spans="2:10" x14ac:dyDescent="0.25">
      <c r="B6" s="105" t="s">
        <v>8</v>
      </c>
      <c r="C6" s="105" t="s">
        <v>64</v>
      </c>
      <c r="D6" s="105"/>
      <c r="E6" s="105" t="s">
        <v>67</v>
      </c>
      <c r="F6" s="105" t="s">
        <v>73</v>
      </c>
      <c r="G6" s="105"/>
      <c r="H6" s="105"/>
      <c r="I6" s="105"/>
      <c r="J6" s="105" t="s">
        <v>70</v>
      </c>
    </row>
    <row r="7" spans="2:10" x14ac:dyDescent="0.25">
      <c r="B7" s="105"/>
      <c r="C7" s="105"/>
      <c r="D7" s="105"/>
      <c r="E7" s="105"/>
      <c r="F7" s="91" t="s">
        <v>259</v>
      </c>
      <c r="G7" s="91" t="s">
        <v>68</v>
      </c>
      <c r="H7" s="91" t="s">
        <v>69</v>
      </c>
      <c r="I7" s="91" t="s">
        <v>260</v>
      </c>
      <c r="J7" s="105"/>
    </row>
    <row r="8" spans="2:10" x14ac:dyDescent="0.25">
      <c r="B8" s="91">
        <v>1</v>
      </c>
      <c r="C8" s="120">
        <v>2</v>
      </c>
      <c r="D8" s="121"/>
      <c r="E8" s="91">
        <v>3</v>
      </c>
      <c r="F8" s="91">
        <v>4</v>
      </c>
      <c r="G8" s="91">
        <v>5</v>
      </c>
      <c r="H8" s="91">
        <v>6</v>
      </c>
      <c r="I8" s="91">
        <v>7</v>
      </c>
      <c r="J8" s="91">
        <v>8</v>
      </c>
    </row>
    <row r="9" spans="2:10" ht="25.5" x14ac:dyDescent="0.25">
      <c r="B9" s="105">
        <v>1</v>
      </c>
      <c r="C9" s="106" t="s">
        <v>74</v>
      </c>
      <c r="D9" s="96" t="s">
        <v>65</v>
      </c>
      <c r="E9" s="105" t="s">
        <v>75</v>
      </c>
      <c r="F9" s="91"/>
      <c r="G9" s="91">
        <v>0</v>
      </c>
      <c r="H9" s="91">
        <v>0</v>
      </c>
      <c r="I9" s="91">
        <v>0</v>
      </c>
      <c r="J9" s="108">
        <f>'Общий свод'!F38/'Общий свод'!F9*100</f>
        <v>0</v>
      </c>
    </row>
    <row r="10" spans="2:10" ht="25.5" x14ac:dyDescent="0.25">
      <c r="B10" s="105"/>
      <c r="C10" s="107"/>
      <c r="D10" s="96" t="s">
        <v>66</v>
      </c>
      <c r="E10" s="105"/>
      <c r="F10" s="91">
        <v>1</v>
      </c>
      <c r="G10" s="91">
        <v>0</v>
      </c>
      <c r="H10" s="91"/>
      <c r="I10" s="91"/>
      <c r="J10" s="109"/>
    </row>
    <row r="11" spans="2:10" ht="25.5" x14ac:dyDescent="0.25">
      <c r="B11" s="105">
        <v>2</v>
      </c>
      <c r="C11" s="106" t="s">
        <v>76</v>
      </c>
      <c r="D11" s="96" t="s">
        <v>65</v>
      </c>
      <c r="E11" s="105" t="s">
        <v>75</v>
      </c>
      <c r="F11" s="91"/>
      <c r="G11" s="91">
        <v>0</v>
      </c>
      <c r="H11" s="91">
        <v>0</v>
      </c>
      <c r="I11" s="91">
        <v>0</v>
      </c>
      <c r="J11" s="108">
        <f>'Общий свод'!F41/'Общий свод'!F9*100</f>
        <v>0</v>
      </c>
    </row>
    <row r="12" spans="2:10" ht="25.5" x14ac:dyDescent="0.25">
      <c r="B12" s="105"/>
      <c r="C12" s="107"/>
      <c r="D12" s="96" t="s">
        <v>66</v>
      </c>
      <c r="E12" s="105"/>
      <c r="F12" s="91">
        <v>0</v>
      </c>
      <c r="G12" s="91">
        <v>0</v>
      </c>
      <c r="H12" s="91"/>
      <c r="I12" s="91"/>
      <c r="J12" s="109"/>
    </row>
    <row r="13" spans="2:10" ht="25.5" x14ac:dyDescent="0.25">
      <c r="B13" s="105">
        <v>3</v>
      </c>
      <c r="C13" s="106" t="s">
        <v>77</v>
      </c>
      <c r="D13" s="96" t="s">
        <v>65</v>
      </c>
      <c r="E13" s="105" t="s">
        <v>75</v>
      </c>
      <c r="F13" s="91"/>
      <c r="G13" s="91">
        <v>37</v>
      </c>
      <c r="H13" s="91">
        <v>0</v>
      </c>
      <c r="I13" s="92">
        <v>75</v>
      </c>
      <c r="J13" s="108">
        <f>'Общий свод'!F44/'Общий свод'!F9*100</f>
        <v>6.3257890586705905</v>
      </c>
    </row>
    <row r="14" spans="2:10" ht="25.5" x14ac:dyDescent="0.25">
      <c r="B14" s="105"/>
      <c r="C14" s="107"/>
      <c r="D14" s="96" t="s">
        <v>66</v>
      </c>
      <c r="E14" s="105"/>
      <c r="F14" s="91">
        <v>329</v>
      </c>
      <c r="G14" s="91">
        <v>0</v>
      </c>
      <c r="H14" s="91"/>
      <c r="I14" s="91"/>
      <c r="J14" s="109"/>
    </row>
    <row r="15" spans="2:10" ht="25.5" x14ac:dyDescent="0.25">
      <c r="B15" s="105">
        <v>4</v>
      </c>
      <c r="C15" s="106" t="s">
        <v>78</v>
      </c>
      <c r="D15" s="96" t="s">
        <v>65</v>
      </c>
      <c r="E15" s="105" t="s">
        <v>75</v>
      </c>
      <c r="F15" s="91"/>
      <c r="G15" s="91">
        <v>0</v>
      </c>
      <c r="H15" s="91">
        <v>0</v>
      </c>
      <c r="I15" s="92">
        <v>1</v>
      </c>
      <c r="J15" s="108">
        <f>'Общий свод'!F47/'Общий свод'!F9*100</f>
        <v>0</v>
      </c>
    </row>
    <row r="16" spans="2:10" ht="25.5" x14ac:dyDescent="0.25">
      <c r="B16" s="105"/>
      <c r="C16" s="107"/>
      <c r="D16" s="96" t="s">
        <v>66</v>
      </c>
      <c r="E16" s="105"/>
      <c r="F16" s="91">
        <v>3</v>
      </c>
      <c r="G16" s="91">
        <v>0</v>
      </c>
      <c r="H16" s="91"/>
      <c r="I16" s="91"/>
      <c r="J16" s="109"/>
    </row>
    <row r="17" spans="2:10" ht="25.5" x14ac:dyDescent="0.25">
      <c r="B17" s="105">
        <v>5</v>
      </c>
      <c r="C17" s="106" t="s">
        <v>244</v>
      </c>
      <c r="D17" s="96" t="s">
        <v>65</v>
      </c>
      <c r="E17" s="105" t="s">
        <v>80</v>
      </c>
      <c r="F17" s="91"/>
      <c r="G17" s="91">
        <v>0</v>
      </c>
      <c r="H17" s="91">
        <v>0</v>
      </c>
      <c r="I17" s="92">
        <v>0</v>
      </c>
      <c r="J17" s="108">
        <f>('Общий свод'!F62+'Общий свод'!F65)/'Общий свод'!F9*100</f>
        <v>1.6196747863521088</v>
      </c>
    </row>
    <row r="18" spans="2:10" ht="25.5" x14ac:dyDescent="0.25">
      <c r="B18" s="105"/>
      <c r="C18" s="107"/>
      <c r="D18" s="96" t="s">
        <v>66</v>
      </c>
      <c r="E18" s="105"/>
      <c r="F18" s="91">
        <v>100</v>
      </c>
      <c r="G18" s="91"/>
      <c r="H18" s="91"/>
      <c r="I18" s="91"/>
      <c r="J18" s="109"/>
    </row>
    <row r="19" spans="2:10" s="98" customFormat="1" x14ac:dyDescent="0.25">
      <c r="B19" s="91">
        <v>6</v>
      </c>
      <c r="C19" s="130" t="s">
        <v>149</v>
      </c>
      <c r="D19" s="131"/>
      <c r="E19" s="131"/>
      <c r="F19" s="131"/>
      <c r="G19" s="131"/>
      <c r="H19" s="131"/>
      <c r="I19" s="132"/>
      <c r="J19" s="97"/>
    </row>
    <row r="20" spans="2:10" s="98" customFormat="1" ht="27.75" customHeight="1" x14ac:dyDescent="0.25">
      <c r="B20" s="122" t="s">
        <v>136</v>
      </c>
      <c r="C20" s="116" t="s">
        <v>129</v>
      </c>
      <c r="D20" s="96" t="s">
        <v>65</v>
      </c>
      <c r="E20" s="123" t="s">
        <v>80</v>
      </c>
      <c r="F20" s="91"/>
      <c r="G20" s="91">
        <v>44.6</v>
      </c>
      <c r="H20" s="91">
        <v>44.6</v>
      </c>
      <c r="I20" s="91">
        <v>44.6</v>
      </c>
      <c r="J20" s="123">
        <v>0.1</v>
      </c>
    </row>
    <row r="21" spans="2:10" s="98" customFormat="1" ht="32.25" customHeight="1" x14ac:dyDescent="0.25">
      <c r="B21" s="105"/>
      <c r="C21" s="117"/>
      <c r="D21" s="96" t="s">
        <v>66</v>
      </c>
      <c r="E21" s="123"/>
      <c r="F21" s="91">
        <v>44.6</v>
      </c>
      <c r="G21" s="92"/>
      <c r="H21" s="91"/>
      <c r="I21" s="91"/>
      <c r="J21" s="123"/>
    </row>
    <row r="22" spans="2:10" s="98" customFormat="1" ht="30" customHeight="1" x14ac:dyDescent="0.25">
      <c r="B22" s="105" t="s">
        <v>137</v>
      </c>
      <c r="C22" s="116" t="s">
        <v>130</v>
      </c>
      <c r="D22" s="96" t="s">
        <v>65</v>
      </c>
      <c r="E22" s="123" t="s">
        <v>80</v>
      </c>
      <c r="F22" s="91"/>
      <c r="G22" s="91">
        <v>35.299999999999997</v>
      </c>
      <c r="H22" s="91">
        <v>35.299999999999997</v>
      </c>
      <c r="I22" s="91">
        <v>35.299999999999997</v>
      </c>
      <c r="J22" s="123"/>
    </row>
    <row r="23" spans="2:10" s="98" customFormat="1" ht="33.75" customHeight="1" x14ac:dyDescent="0.25">
      <c r="B23" s="105"/>
      <c r="C23" s="117"/>
      <c r="D23" s="96" t="s">
        <v>66</v>
      </c>
      <c r="E23" s="123"/>
      <c r="F23" s="91">
        <v>35.299999999999997</v>
      </c>
      <c r="G23" s="92"/>
      <c r="H23" s="91"/>
      <c r="I23" s="91"/>
      <c r="J23" s="123"/>
    </row>
    <row r="24" spans="2:10" s="98" customFormat="1" ht="30" customHeight="1" x14ac:dyDescent="0.25">
      <c r="B24" s="105" t="s">
        <v>138</v>
      </c>
      <c r="C24" s="116" t="s">
        <v>131</v>
      </c>
      <c r="D24" s="96" t="s">
        <v>65</v>
      </c>
      <c r="E24" s="123" t="s">
        <v>80</v>
      </c>
      <c r="F24" s="91"/>
      <c r="G24" s="91">
        <v>50</v>
      </c>
      <c r="H24" s="91">
        <v>50</v>
      </c>
      <c r="I24" s="91">
        <v>50</v>
      </c>
      <c r="J24" s="123"/>
    </row>
    <row r="25" spans="2:10" s="98" customFormat="1" ht="33.75" customHeight="1" x14ac:dyDescent="0.25">
      <c r="B25" s="105"/>
      <c r="C25" s="117"/>
      <c r="D25" s="96" t="s">
        <v>66</v>
      </c>
      <c r="E25" s="123"/>
      <c r="F25" s="91">
        <v>50</v>
      </c>
      <c r="G25" s="92"/>
      <c r="H25" s="91"/>
      <c r="I25" s="91"/>
      <c r="J25" s="123"/>
    </row>
    <row r="26" spans="2:10" s="98" customFormat="1" ht="25.5" x14ac:dyDescent="0.25">
      <c r="B26" s="105" t="s">
        <v>139</v>
      </c>
      <c r="C26" s="116" t="s">
        <v>132</v>
      </c>
      <c r="D26" s="96" t="s">
        <v>65</v>
      </c>
      <c r="E26" s="123" t="s">
        <v>80</v>
      </c>
      <c r="F26" s="91"/>
      <c r="G26" s="91">
        <v>35.299999999999997</v>
      </c>
      <c r="H26" s="91">
        <v>35.299999999999997</v>
      </c>
      <c r="I26" s="91">
        <v>35.299999999999997</v>
      </c>
      <c r="J26" s="123"/>
    </row>
    <row r="27" spans="2:10" s="98" customFormat="1" ht="28.5" customHeight="1" x14ac:dyDescent="0.25">
      <c r="B27" s="105"/>
      <c r="C27" s="117"/>
      <c r="D27" s="96" t="s">
        <v>66</v>
      </c>
      <c r="E27" s="123"/>
      <c r="F27" s="91">
        <v>35.299999999999997</v>
      </c>
      <c r="G27" s="91"/>
      <c r="H27" s="91"/>
      <c r="I27" s="91"/>
      <c r="J27" s="123"/>
    </row>
    <row r="28" spans="2:10" s="98" customFormat="1" x14ac:dyDescent="0.25">
      <c r="B28" s="91">
        <v>7</v>
      </c>
      <c r="C28" s="130" t="s">
        <v>150</v>
      </c>
      <c r="D28" s="131"/>
      <c r="E28" s="131"/>
      <c r="F28" s="131"/>
      <c r="G28" s="131"/>
      <c r="H28" s="131"/>
      <c r="I28" s="132"/>
      <c r="J28" s="118">
        <v>0.1</v>
      </c>
    </row>
    <row r="29" spans="2:10" s="98" customFormat="1" ht="27.75" customHeight="1" x14ac:dyDescent="0.25">
      <c r="B29" s="122" t="s">
        <v>176</v>
      </c>
      <c r="C29" s="125" t="s">
        <v>129</v>
      </c>
      <c r="D29" s="96" t="s">
        <v>65</v>
      </c>
      <c r="E29" s="123" t="s">
        <v>80</v>
      </c>
      <c r="F29" s="91"/>
      <c r="G29" s="91">
        <v>74.599999999999994</v>
      </c>
      <c r="H29" s="91">
        <v>74.599999999999994</v>
      </c>
      <c r="I29" s="91">
        <v>74.599999999999994</v>
      </c>
      <c r="J29" s="124"/>
    </row>
    <row r="30" spans="2:10" s="98" customFormat="1" ht="32.25" customHeight="1" x14ac:dyDescent="0.25">
      <c r="B30" s="105"/>
      <c r="C30" s="126"/>
      <c r="D30" s="96" t="s">
        <v>66</v>
      </c>
      <c r="E30" s="123"/>
      <c r="F30" s="91">
        <v>74.599999999999994</v>
      </c>
      <c r="G30" s="92"/>
      <c r="H30" s="91"/>
      <c r="I30" s="91"/>
      <c r="J30" s="124"/>
    </row>
    <row r="31" spans="2:10" s="98" customFormat="1" ht="30" customHeight="1" x14ac:dyDescent="0.25">
      <c r="B31" s="105" t="s">
        <v>177</v>
      </c>
      <c r="C31" s="125" t="s">
        <v>130</v>
      </c>
      <c r="D31" s="96" t="s">
        <v>65</v>
      </c>
      <c r="E31" s="123" t="s">
        <v>80</v>
      </c>
      <c r="F31" s="91"/>
      <c r="G31" s="91">
        <v>78.5</v>
      </c>
      <c r="H31" s="91">
        <v>78.5</v>
      </c>
      <c r="I31" s="91">
        <v>78.5</v>
      </c>
      <c r="J31" s="124"/>
    </row>
    <row r="32" spans="2:10" s="98" customFormat="1" ht="33.75" customHeight="1" x14ac:dyDescent="0.25">
      <c r="B32" s="105"/>
      <c r="C32" s="126"/>
      <c r="D32" s="96" t="s">
        <v>66</v>
      </c>
      <c r="E32" s="123"/>
      <c r="F32" s="91">
        <v>78.5</v>
      </c>
      <c r="G32" s="92"/>
      <c r="H32" s="91"/>
      <c r="I32" s="91"/>
      <c r="J32" s="124"/>
    </row>
    <row r="33" spans="2:10" s="98" customFormat="1" ht="25.5" x14ac:dyDescent="0.25">
      <c r="B33" s="105" t="s">
        <v>178</v>
      </c>
      <c r="C33" s="125" t="s">
        <v>132</v>
      </c>
      <c r="D33" s="96" t="s">
        <v>65</v>
      </c>
      <c r="E33" s="123" t="s">
        <v>80</v>
      </c>
      <c r="F33" s="91"/>
      <c r="G33" s="91">
        <v>99.99</v>
      </c>
      <c r="H33" s="91">
        <v>99.99</v>
      </c>
      <c r="I33" s="91">
        <v>100</v>
      </c>
      <c r="J33" s="124"/>
    </row>
    <row r="34" spans="2:10" s="98" customFormat="1" ht="28.5" customHeight="1" x14ac:dyDescent="0.25">
      <c r="B34" s="105"/>
      <c r="C34" s="126"/>
      <c r="D34" s="96" t="s">
        <v>66</v>
      </c>
      <c r="E34" s="123"/>
      <c r="F34" s="91">
        <v>99.99</v>
      </c>
      <c r="G34" s="92"/>
      <c r="H34" s="91"/>
      <c r="I34" s="91"/>
      <c r="J34" s="124"/>
    </row>
    <row r="35" spans="2:10" s="98" customFormat="1" ht="25.5" x14ac:dyDescent="0.25">
      <c r="B35" s="105" t="s">
        <v>179</v>
      </c>
      <c r="C35" s="125" t="s">
        <v>134</v>
      </c>
      <c r="D35" s="96" t="s">
        <v>65</v>
      </c>
      <c r="E35" s="123" t="s">
        <v>80</v>
      </c>
      <c r="F35" s="91"/>
      <c r="G35" s="91">
        <v>38.1</v>
      </c>
      <c r="H35" s="91">
        <v>38.1</v>
      </c>
      <c r="I35" s="91">
        <v>38.1</v>
      </c>
      <c r="J35" s="124"/>
    </row>
    <row r="36" spans="2:10" s="98" customFormat="1" ht="28.5" customHeight="1" x14ac:dyDescent="0.25">
      <c r="B36" s="105"/>
      <c r="C36" s="126"/>
      <c r="D36" s="96" t="s">
        <v>66</v>
      </c>
      <c r="E36" s="123"/>
      <c r="F36" s="91">
        <v>38.1</v>
      </c>
      <c r="G36" s="92"/>
      <c r="H36" s="91"/>
      <c r="I36" s="91"/>
      <c r="J36" s="119"/>
    </row>
    <row r="37" spans="2:10" s="98" customFormat="1" x14ac:dyDescent="0.25">
      <c r="B37" s="92">
        <v>8</v>
      </c>
      <c r="C37" s="130" t="s">
        <v>135</v>
      </c>
      <c r="D37" s="131"/>
      <c r="E37" s="131"/>
      <c r="F37" s="131"/>
      <c r="G37" s="131"/>
      <c r="H37" s="131"/>
      <c r="I37" s="132"/>
      <c r="J37" s="118">
        <v>0.1</v>
      </c>
    </row>
    <row r="38" spans="2:10" s="98" customFormat="1" ht="27.75" customHeight="1" x14ac:dyDescent="0.25">
      <c r="B38" s="122" t="s">
        <v>245</v>
      </c>
      <c r="C38" s="116" t="s">
        <v>129</v>
      </c>
      <c r="D38" s="96" t="s">
        <v>65</v>
      </c>
      <c r="E38" s="123" t="s">
        <v>80</v>
      </c>
      <c r="F38" s="91"/>
      <c r="G38" s="92">
        <v>99.45</v>
      </c>
      <c r="H38" s="91">
        <v>99.45</v>
      </c>
      <c r="I38" s="92">
        <v>99.45</v>
      </c>
      <c r="J38" s="124"/>
    </row>
    <row r="39" spans="2:10" s="98" customFormat="1" ht="32.25" customHeight="1" x14ac:dyDescent="0.25">
      <c r="B39" s="105"/>
      <c r="C39" s="117"/>
      <c r="D39" s="96" t="s">
        <v>66</v>
      </c>
      <c r="E39" s="123"/>
      <c r="F39" s="91">
        <v>99.45</v>
      </c>
      <c r="G39" s="92"/>
      <c r="H39" s="91"/>
      <c r="I39" s="91"/>
      <c r="J39" s="124"/>
    </row>
    <row r="40" spans="2:10" s="98" customFormat="1" ht="30" customHeight="1" x14ac:dyDescent="0.25">
      <c r="B40" s="105" t="s">
        <v>246</v>
      </c>
      <c r="C40" s="116" t="s">
        <v>130</v>
      </c>
      <c r="D40" s="96" t="s">
        <v>65</v>
      </c>
      <c r="E40" s="123" t="s">
        <v>80</v>
      </c>
      <c r="F40" s="92"/>
      <c r="G40" s="92">
        <v>90.65</v>
      </c>
      <c r="H40" s="92">
        <v>90.65</v>
      </c>
      <c r="I40" s="92">
        <v>90.65</v>
      </c>
      <c r="J40" s="124"/>
    </row>
    <row r="41" spans="2:10" s="98" customFormat="1" ht="33.75" customHeight="1" x14ac:dyDescent="0.25">
      <c r="B41" s="105"/>
      <c r="C41" s="117"/>
      <c r="D41" s="96" t="s">
        <v>66</v>
      </c>
      <c r="E41" s="123"/>
      <c r="F41" s="92">
        <v>90.65</v>
      </c>
      <c r="G41" s="92"/>
      <c r="H41" s="92"/>
      <c r="I41" s="92"/>
      <c r="J41" s="124"/>
    </row>
    <row r="42" spans="2:10" s="98" customFormat="1" ht="25.5" x14ac:dyDescent="0.25">
      <c r="B42" s="105" t="s">
        <v>247</v>
      </c>
      <c r="C42" s="116" t="s">
        <v>132</v>
      </c>
      <c r="D42" s="96" t="s">
        <v>65</v>
      </c>
      <c r="E42" s="123" t="s">
        <v>80</v>
      </c>
      <c r="F42" s="92"/>
      <c r="G42" s="92">
        <v>99.65</v>
      </c>
      <c r="H42" s="92">
        <v>99.65</v>
      </c>
      <c r="I42" s="92">
        <v>99.65</v>
      </c>
      <c r="J42" s="124"/>
    </row>
    <row r="43" spans="2:10" s="98" customFormat="1" ht="28.5" customHeight="1" x14ac:dyDescent="0.25">
      <c r="B43" s="105"/>
      <c r="C43" s="117"/>
      <c r="D43" s="96" t="s">
        <v>66</v>
      </c>
      <c r="E43" s="123"/>
      <c r="F43" s="92">
        <v>99.65</v>
      </c>
      <c r="G43" s="92"/>
      <c r="H43" s="92"/>
      <c r="I43" s="92"/>
      <c r="J43" s="124"/>
    </row>
    <row r="44" spans="2:10" s="98" customFormat="1" ht="25.5" x14ac:dyDescent="0.25">
      <c r="B44" s="105" t="s">
        <v>248</v>
      </c>
      <c r="C44" s="116" t="s">
        <v>140</v>
      </c>
      <c r="D44" s="96" t="s">
        <v>65</v>
      </c>
      <c r="E44" s="123" t="s">
        <v>80</v>
      </c>
      <c r="F44" s="92"/>
      <c r="G44" s="92">
        <v>86.83</v>
      </c>
      <c r="H44" s="92">
        <v>86.83</v>
      </c>
      <c r="I44" s="92">
        <v>86.83</v>
      </c>
      <c r="J44" s="124"/>
    </row>
    <row r="45" spans="2:10" s="98" customFormat="1" ht="28.5" customHeight="1" x14ac:dyDescent="0.25">
      <c r="B45" s="105"/>
      <c r="C45" s="117"/>
      <c r="D45" s="96" t="s">
        <v>66</v>
      </c>
      <c r="E45" s="123"/>
      <c r="F45" s="92">
        <v>86.83</v>
      </c>
      <c r="G45" s="92"/>
      <c r="H45" s="92"/>
      <c r="I45" s="92"/>
      <c r="J45" s="119"/>
    </row>
    <row r="46" spans="2:10" s="98" customFormat="1" ht="31.5" customHeight="1" x14ac:dyDescent="0.25">
      <c r="B46" s="128">
        <v>9</v>
      </c>
      <c r="C46" s="116" t="s">
        <v>141</v>
      </c>
      <c r="D46" s="96" t="s">
        <v>65</v>
      </c>
      <c r="E46" s="123" t="s">
        <v>80</v>
      </c>
      <c r="F46" s="91"/>
      <c r="G46" s="91">
        <v>35.619999999999997</v>
      </c>
      <c r="H46" s="91">
        <v>35.619999999999997</v>
      </c>
      <c r="I46" s="91">
        <v>35.619999999999997</v>
      </c>
      <c r="J46" s="110">
        <v>0.1</v>
      </c>
    </row>
    <row r="47" spans="2:10" s="98" customFormat="1" ht="33" customHeight="1" x14ac:dyDescent="0.25">
      <c r="B47" s="128"/>
      <c r="C47" s="117"/>
      <c r="D47" s="96" t="s">
        <v>66</v>
      </c>
      <c r="E47" s="123"/>
      <c r="F47" s="91">
        <v>35.619999999999997</v>
      </c>
      <c r="G47" s="91"/>
      <c r="H47" s="91"/>
      <c r="I47" s="91"/>
      <c r="J47" s="111"/>
    </row>
    <row r="48" spans="2:10" s="98" customFormat="1" x14ac:dyDescent="0.25">
      <c r="B48" s="92">
        <v>10</v>
      </c>
      <c r="C48" s="130" t="s">
        <v>142</v>
      </c>
      <c r="D48" s="131"/>
      <c r="E48" s="131"/>
      <c r="F48" s="131"/>
      <c r="G48" s="131"/>
      <c r="H48" s="131"/>
      <c r="I48" s="132"/>
      <c r="J48" s="99"/>
    </row>
    <row r="49" spans="2:10" s="98" customFormat="1" ht="25.5" x14ac:dyDescent="0.25">
      <c r="B49" s="105" t="s">
        <v>249</v>
      </c>
      <c r="C49" s="116" t="s">
        <v>132</v>
      </c>
      <c r="D49" s="96" t="s">
        <v>65</v>
      </c>
      <c r="E49" s="123" t="s">
        <v>143</v>
      </c>
      <c r="F49" s="92"/>
      <c r="G49" s="92">
        <v>21.33</v>
      </c>
      <c r="H49" s="92">
        <v>21.33</v>
      </c>
      <c r="I49" s="92">
        <v>21.33</v>
      </c>
      <c r="J49" s="110">
        <v>0.1</v>
      </c>
    </row>
    <row r="50" spans="2:10" s="98" customFormat="1" ht="25.5" x14ac:dyDescent="0.25">
      <c r="B50" s="105"/>
      <c r="C50" s="117"/>
      <c r="D50" s="96" t="s">
        <v>66</v>
      </c>
      <c r="E50" s="123"/>
      <c r="F50" s="92">
        <v>21.33</v>
      </c>
      <c r="G50" s="92"/>
      <c r="H50" s="92"/>
      <c r="I50" s="92"/>
      <c r="J50" s="127"/>
    </row>
    <row r="51" spans="2:10" s="98" customFormat="1" ht="25.5" x14ac:dyDescent="0.25">
      <c r="B51" s="105" t="s">
        <v>250</v>
      </c>
      <c r="C51" s="116" t="s">
        <v>140</v>
      </c>
      <c r="D51" s="96" t="s">
        <v>65</v>
      </c>
      <c r="E51" s="123" t="s">
        <v>144</v>
      </c>
      <c r="F51" s="92"/>
      <c r="G51" s="92">
        <v>0.17</v>
      </c>
      <c r="H51" s="92">
        <v>0.17</v>
      </c>
      <c r="I51" s="92">
        <v>0.17</v>
      </c>
      <c r="J51" s="127"/>
    </row>
    <row r="52" spans="2:10" s="98" customFormat="1" ht="25.5" x14ac:dyDescent="0.25">
      <c r="B52" s="105"/>
      <c r="C52" s="117"/>
      <c r="D52" s="96" t="s">
        <v>66</v>
      </c>
      <c r="E52" s="123"/>
      <c r="F52" s="92">
        <v>0.15</v>
      </c>
      <c r="G52" s="92"/>
      <c r="H52" s="92"/>
      <c r="I52" s="92"/>
      <c r="J52" s="111"/>
    </row>
    <row r="53" spans="2:10" s="98" customFormat="1" ht="25.5" x14ac:dyDescent="0.25">
      <c r="B53" s="110">
        <v>11</v>
      </c>
      <c r="C53" s="129" t="s">
        <v>145</v>
      </c>
      <c r="D53" s="96" t="s">
        <v>65</v>
      </c>
      <c r="E53" s="123" t="s">
        <v>80</v>
      </c>
      <c r="F53" s="92"/>
      <c r="G53" s="92">
        <v>1.8</v>
      </c>
      <c r="H53" s="92">
        <v>1.8</v>
      </c>
      <c r="I53" s="92">
        <v>1.8</v>
      </c>
      <c r="J53" s="110">
        <v>0.1</v>
      </c>
    </row>
    <row r="54" spans="2:10" s="98" customFormat="1" ht="28.5" customHeight="1" x14ac:dyDescent="0.25">
      <c r="B54" s="111"/>
      <c r="C54" s="129"/>
      <c r="D54" s="96" t="s">
        <v>66</v>
      </c>
      <c r="E54" s="123"/>
      <c r="F54" s="92">
        <v>1.8</v>
      </c>
      <c r="G54" s="92">
        <v>1.8</v>
      </c>
      <c r="H54" s="92"/>
      <c r="I54" s="92"/>
      <c r="J54" s="111"/>
    </row>
    <row r="55" spans="2:10" s="98" customFormat="1" x14ac:dyDescent="0.25">
      <c r="B55" s="92">
        <v>12</v>
      </c>
      <c r="C55" s="130" t="s">
        <v>151</v>
      </c>
      <c r="D55" s="131"/>
      <c r="E55" s="131"/>
      <c r="F55" s="131"/>
      <c r="G55" s="131"/>
      <c r="H55" s="131"/>
      <c r="I55" s="132"/>
      <c r="J55" s="99"/>
    </row>
    <row r="56" spans="2:10" s="98" customFormat="1" ht="25.5" x14ac:dyDescent="0.25">
      <c r="B56" s="105" t="s">
        <v>251</v>
      </c>
      <c r="C56" s="116" t="s">
        <v>132</v>
      </c>
      <c r="D56" s="96" t="s">
        <v>65</v>
      </c>
      <c r="E56" s="105" t="s">
        <v>143</v>
      </c>
      <c r="F56" s="91"/>
      <c r="G56" s="91">
        <v>31.74</v>
      </c>
      <c r="H56" s="91">
        <v>31.74</v>
      </c>
      <c r="I56" s="91">
        <v>31.74</v>
      </c>
      <c r="J56" s="110">
        <v>0.1</v>
      </c>
    </row>
    <row r="57" spans="2:10" s="98" customFormat="1" ht="28.5" customHeight="1" x14ac:dyDescent="0.25">
      <c r="B57" s="105"/>
      <c r="C57" s="117"/>
      <c r="D57" s="96" t="s">
        <v>66</v>
      </c>
      <c r="E57" s="105"/>
      <c r="F57" s="91">
        <v>31.74</v>
      </c>
      <c r="G57" s="92"/>
      <c r="H57" s="91"/>
      <c r="I57" s="91"/>
      <c r="J57" s="127"/>
    </row>
    <row r="58" spans="2:10" s="98" customFormat="1" ht="25.5" x14ac:dyDescent="0.25">
      <c r="B58" s="105" t="s">
        <v>252</v>
      </c>
      <c r="C58" s="116" t="s">
        <v>140</v>
      </c>
      <c r="D58" s="96" t="s">
        <v>65</v>
      </c>
      <c r="E58" s="105" t="s">
        <v>144</v>
      </c>
      <c r="F58" s="91"/>
      <c r="G58" s="91">
        <v>0.18</v>
      </c>
      <c r="H58" s="91">
        <v>0.18</v>
      </c>
      <c r="I58" s="91">
        <v>0.18</v>
      </c>
      <c r="J58" s="127"/>
    </row>
    <row r="59" spans="2:10" s="98" customFormat="1" ht="28.5" customHeight="1" x14ac:dyDescent="0.25">
      <c r="B59" s="105"/>
      <c r="C59" s="117"/>
      <c r="D59" s="96" t="s">
        <v>66</v>
      </c>
      <c r="E59" s="105"/>
      <c r="F59" s="91">
        <v>0.18</v>
      </c>
      <c r="G59" s="92"/>
      <c r="H59" s="91"/>
      <c r="I59" s="91"/>
      <c r="J59" s="127"/>
    </row>
    <row r="60" spans="2:10" s="98" customFormat="1" ht="25.5" x14ac:dyDescent="0.25">
      <c r="B60" s="105" t="s">
        <v>253</v>
      </c>
      <c r="C60" s="116" t="s">
        <v>129</v>
      </c>
      <c r="D60" s="96" t="s">
        <v>65</v>
      </c>
      <c r="E60" s="123" t="s">
        <v>146</v>
      </c>
      <c r="F60" s="91"/>
      <c r="G60" s="91">
        <v>34.5</v>
      </c>
      <c r="H60" s="91">
        <v>34.5</v>
      </c>
      <c r="I60" s="91">
        <v>34.5</v>
      </c>
      <c r="J60" s="127"/>
    </row>
    <row r="61" spans="2:10" s="98" customFormat="1" ht="28.5" customHeight="1" x14ac:dyDescent="0.25">
      <c r="B61" s="105"/>
      <c r="C61" s="117"/>
      <c r="D61" s="96" t="s">
        <v>66</v>
      </c>
      <c r="E61" s="123"/>
      <c r="F61" s="91">
        <v>34.5</v>
      </c>
      <c r="G61" s="92"/>
      <c r="H61" s="91"/>
      <c r="I61" s="91"/>
      <c r="J61" s="127"/>
    </row>
    <row r="62" spans="2:10" s="98" customFormat="1" ht="25.5" x14ac:dyDescent="0.25">
      <c r="B62" s="105" t="s">
        <v>254</v>
      </c>
      <c r="C62" s="116" t="s">
        <v>130</v>
      </c>
      <c r="D62" s="96" t="s">
        <v>65</v>
      </c>
      <c r="E62" s="123" t="s">
        <v>146</v>
      </c>
      <c r="F62" s="91"/>
      <c r="G62" s="91">
        <v>20.82</v>
      </c>
      <c r="H62" s="91">
        <v>20.82</v>
      </c>
      <c r="I62" s="91">
        <v>20.82</v>
      </c>
      <c r="J62" s="127"/>
    </row>
    <row r="63" spans="2:10" s="98" customFormat="1" ht="28.5" customHeight="1" x14ac:dyDescent="0.25">
      <c r="B63" s="105"/>
      <c r="C63" s="117"/>
      <c r="D63" s="96" t="s">
        <v>66</v>
      </c>
      <c r="E63" s="123"/>
      <c r="F63" s="91">
        <v>20.82</v>
      </c>
      <c r="G63" s="92"/>
      <c r="H63" s="91"/>
      <c r="I63" s="91"/>
      <c r="J63" s="111"/>
    </row>
    <row r="64" spans="2:10" s="98" customFormat="1" ht="40.5" customHeight="1" x14ac:dyDescent="0.25">
      <c r="B64" s="105">
        <v>13</v>
      </c>
      <c r="C64" s="116" t="s">
        <v>157</v>
      </c>
      <c r="D64" s="96" t="s">
        <v>65</v>
      </c>
      <c r="E64" s="118" t="s">
        <v>158</v>
      </c>
      <c r="F64" s="91"/>
      <c r="G64" s="100" t="s">
        <v>89</v>
      </c>
      <c r="H64" s="100" t="s">
        <v>89</v>
      </c>
      <c r="I64" s="101" t="s">
        <v>89</v>
      </c>
      <c r="J64" s="110">
        <v>0.1</v>
      </c>
    </row>
    <row r="65" spans="2:10" s="98" customFormat="1" ht="39.75" customHeight="1" x14ac:dyDescent="0.25">
      <c r="B65" s="105"/>
      <c r="C65" s="117"/>
      <c r="D65" s="96" t="s">
        <v>66</v>
      </c>
      <c r="E65" s="119"/>
      <c r="F65" s="91" t="s">
        <v>89</v>
      </c>
      <c r="G65" s="91"/>
      <c r="H65" s="91"/>
      <c r="I65" s="91"/>
      <c r="J65" s="111"/>
    </row>
    <row r="66" spans="2:10" s="98" customFormat="1" ht="25.5" x14ac:dyDescent="0.25">
      <c r="B66" s="105">
        <v>14</v>
      </c>
      <c r="C66" s="116" t="s">
        <v>152</v>
      </c>
      <c r="D66" s="96" t="s">
        <v>65</v>
      </c>
      <c r="E66" s="118" t="s">
        <v>147</v>
      </c>
      <c r="F66" s="91"/>
      <c r="G66" s="100">
        <v>742.28</v>
      </c>
      <c r="H66" s="100">
        <v>742.28</v>
      </c>
      <c r="I66" s="101">
        <v>742.28</v>
      </c>
      <c r="J66" s="110">
        <v>0.1</v>
      </c>
    </row>
    <row r="67" spans="2:10" s="98" customFormat="1" ht="26.25" customHeight="1" x14ac:dyDescent="0.25">
      <c r="B67" s="105"/>
      <c r="C67" s="117"/>
      <c r="D67" s="96" t="s">
        <v>66</v>
      </c>
      <c r="E67" s="119"/>
      <c r="F67" s="91">
        <v>742.28</v>
      </c>
      <c r="G67" s="91"/>
      <c r="H67" s="91"/>
      <c r="I67" s="91"/>
      <c r="J67" s="111"/>
    </row>
    <row r="68" spans="2:10" s="98" customFormat="1" ht="31.5" customHeight="1" x14ac:dyDescent="0.25">
      <c r="B68" s="105">
        <v>15</v>
      </c>
      <c r="C68" s="116" t="s">
        <v>153</v>
      </c>
      <c r="D68" s="96" t="s">
        <v>65</v>
      </c>
      <c r="E68" s="118" t="s">
        <v>148</v>
      </c>
      <c r="F68" s="91"/>
      <c r="G68" s="91">
        <v>133.44</v>
      </c>
      <c r="H68" s="91">
        <v>133.44</v>
      </c>
      <c r="I68" s="92">
        <v>133.44</v>
      </c>
      <c r="J68" s="110">
        <v>0.1</v>
      </c>
    </row>
    <row r="69" spans="2:10" s="98" customFormat="1" ht="32.25" customHeight="1" x14ac:dyDescent="0.25">
      <c r="B69" s="105"/>
      <c r="C69" s="117"/>
      <c r="D69" s="96" t="s">
        <v>66</v>
      </c>
      <c r="E69" s="119"/>
      <c r="F69" s="91">
        <v>133.44</v>
      </c>
      <c r="G69" s="91"/>
      <c r="H69" s="91"/>
      <c r="I69" s="91"/>
      <c r="J69" s="111"/>
    </row>
    <row r="70" spans="2:10" s="98" customFormat="1" ht="33" customHeight="1" x14ac:dyDescent="0.25">
      <c r="B70" s="105">
        <v>16</v>
      </c>
      <c r="C70" s="116" t="s">
        <v>159</v>
      </c>
      <c r="D70" s="96" t="s">
        <v>65</v>
      </c>
      <c r="E70" s="105" t="s">
        <v>148</v>
      </c>
      <c r="F70" s="91"/>
      <c r="G70" s="91">
        <v>129.33000000000001</v>
      </c>
      <c r="H70" s="91">
        <v>129.33000000000001</v>
      </c>
      <c r="I70" s="92">
        <v>129.33000000000001</v>
      </c>
      <c r="J70" s="110">
        <v>0.1</v>
      </c>
    </row>
    <row r="71" spans="2:10" s="98" customFormat="1" ht="33.75" customHeight="1" x14ac:dyDescent="0.25">
      <c r="B71" s="105"/>
      <c r="C71" s="117"/>
      <c r="D71" s="96" t="s">
        <v>66</v>
      </c>
      <c r="E71" s="105"/>
      <c r="F71" s="91">
        <v>129.33000000000001</v>
      </c>
      <c r="G71" s="91"/>
      <c r="H71" s="91"/>
      <c r="I71" s="91"/>
      <c r="J71" s="111"/>
    </row>
    <row r="72" spans="2:10" s="98" customFormat="1" ht="30" customHeight="1" x14ac:dyDescent="0.25">
      <c r="B72" s="105">
        <v>17</v>
      </c>
      <c r="C72" s="116" t="s">
        <v>154</v>
      </c>
      <c r="D72" s="96" t="s">
        <v>65</v>
      </c>
      <c r="E72" s="105" t="s">
        <v>80</v>
      </c>
      <c r="F72" s="91"/>
      <c r="G72" s="91" t="s">
        <v>89</v>
      </c>
      <c r="H72" s="91" t="s">
        <v>89</v>
      </c>
      <c r="I72" s="92" t="s">
        <v>89</v>
      </c>
      <c r="J72" s="110">
        <v>0.1</v>
      </c>
    </row>
    <row r="73" spans="2:10" s="98" customFormat="1" ht="33.75" customHeight="1" x14ac:dyDescent="0.25">
      <c r="B73" s="105"/>
      <c r="C73" s="117"/>
      <c r="D73" s="96" t="s">
        <v>66</v>
      </c>
      <c r="E73" s="105"/>
      <c r="F73" s="91"/>
      <c r="G73" s="91" t="s">
        <v>89</v>
      </c>
      <c r="H73" s="91" t="s">
        <v>89</v>
      </c>
      <c r="I73" s="91" t="s">
        <v>89</v>
      </c>
      <c r="J73" s="111"/>
    </row>
    <row r="74" spans="2:10" s="98" customFormat="1" ht="29.25" customHeight="1" x14ac:dyDescent="0.25">
      <c r="B74" s="105">
        <v>18</v>
      </c>
      <c r="C74" s="116" t="s">
        <v>156</v>
      </c>
      <c r="D74" s="96" t="s">
        <v>65</v>
      </c>
      <c r="E74" s="118" t="s">
        <v>80</v>
      </c>
      <c r="F74" s="91"/>
      <c r="G74" s="91">
        <v>20.93</v>
      </c>
      <c r="H74" s="91">
        <v>20.93</v>
      </c>
      <c r="I74" s="91">
        <v>20.93</v>
      </c>
      <c r="J74" s="110">
        <v>0.1</v>
      </c>
    </row>
    <row r="75" spans="2:10" s="98" customFormat="1" ht="24" customHeight="1" x14ac:dyDescent="0.25">
      <c r="B75" s="105"/>
      <c r="C75" s="117"/>
      <c r="D75" s="96" t="s">
        <v>66</v>
      </c>
      <c r="E75" s="119"/>
      <c r="F75" s="91">
        <v>20.93</v>
      </c>
      <c r="G75" s="91"/>
      <c r="H75" s="91"/>
      <c r="I75" s="91"/>
      <c r="J75" s="111"/>
    </row>
    <row r="76" spans="2:10" s="98" customFormat="1" ht="25.5" customHeight="1" x14ac:dyDescent="0.25">
      <c r="B76" s="105">
        <v>19</v>
      </c>
      <c r="C76" s="106" t="s">
        <v>155</v>
      </c>
      <c r="D76" s="96" t="s">
        <v>65</v>
      </c>
      <c r="E76" s="118" t="s">
        <v>80</v>
      </c>
      <c r="F76" s="91"/>
      <c r="G76" s="102">
        <v>81.67</v>
      </c>
      <c r="H76" s="102">
        <v>81.67</v>
      </c>
      <c r="I76" s="103">
        <v>81.67</v>
      </c>
      <c r="J76" s="110">
        <v>0.1</v>
      </c>
    </row>
    <row r="77" spans="2:10" s="98" customFormat="1" ht="27" customHeight="1" x14ac:dyDescent="0.25">
      <c r="B77" s="105"/>
      <c r="C77" s="107"/>
      <c r="D77" s="96" t="s">
        <v>66</v>
      </c>
      <c r="E77" s="119"/>
      <c r="F77" s="91">
        <v>81.67</v>
      </c>
      <c r="G77" s="91"/>
      <c r="H77" s="91"/>
      <c r="I77" s="91"/>
      <c r="J77" s="111"/>
    </row>
    <row r="78" spans="2:10" ht="25.5" x14ac:dyDescent="0.25">
      <c r="B78" s="105">
        <v>20</v>
      </c>
      <c r="C78" s="106" t="s">
        <v>79</v>
      </c>
      <c r="D78" s="96" t="s">
        <v>65</v>
      </c>
      <c r="E78" s="105" t="s">
        <v>80</v>
      </c>
      <c r="F78" s="91"/>
      <c r="G78" s="91">
        <v>0.5</v>
      </c>
      <c r="H78" s="91">
        <v>0.5</v>
      </c>
      <c r="I78" s="92">
        <v>0.5</v>
      </c>
      <c r="J78" s="108">
        <f>'Общий свод'!F68/'Общий свод'!F9*100</f>
        <v>27.144071137821545</v>
      </c>
    </row>
    <row r="79" spans="2:10" ht="25.5" x14ac:dyDescent="0.25">
      <c r="B79" s="105"/>
      <c r="C79" s="107"/>
      <c r="D79" s="96" t="s">
        <v>66</v>
      </c>
      <c r="E79" s="105"/>
      <c r="F79" s="91">
        <v>0.7</v>
      </c>
      <c r="G79" s="91"/>
      <c r="H79" s="91"/>
      <c r="I79" s="91"/>
      <c r="J79" s="109"/>
    </row>
    <row r="80" spans="2:10" ht="25.5" x14ac:dyDescent="0.25">
      <c r="B80" s="105">
        <v>21</v>
      </c>
      <c r="C80" s="106" t="s">
        <v>62</v>
      </c>
      <c r="D80" s="96" t="s">
        <v>65</v>
      </c>
      <c r="E80" s="105" t="s">
        <v>75</v>
      </c>
      <c r="F80" s="91"/>
      <c r="G80" s="92">
        <v>9</v>
      </c>
      <c r="H80" s="92">
        <v>9</v>
      </c>
      <c r="I80" s="92">
        <v>9</v>
      </c>
      <c r="J80" s="108">
        <f>'Общий свод'!F80/'Общий свод'!F9*100</f>
        <v>0.86458133537923842</v>
      </c>
    </row>
    <row r="81" spans="2:10" ht="25.5" x14ac:dyDescent="0.25">
      <c r="B81" s="105"/>
      <c r="C81" s="107"/>
      <c r="D81" s="96" t="s">
        <v>66</v>
      </c>
      <c r="E81" s="105"/>
      <c r="F81" s="91">
        <v>44</v>
      </c>
      <c r="G81" s="91"/>
      <c r="H81" s="91"/>
      <c r="I81" s="91"/>
      <c r="J81" s="109"/>
    </row>
    <row r="82" spans="2:10" ht="36.75" customHeight="1" x14ac:dyDescent="0.25">
      <c r="B82" s="105">
        <v>22</v>
      </c>
      <c r="C82" s="106" t="s">
        <v>81</v>
      </c>
      <c r="D82" s="96" t="s">
        <v>65</v>
      </c>
      <c r="E82" s="105" t="s">
        <v>80</v>
      </c>
      <c r="F82" s="92"/>
      <c r="G82" s="92">
        <v>3</v>
      </c>
      <c r="H82" s="92">
        <v>3</v>
      </c>
      <c r="I82" s="92">
        <v>3</v>
      </c>
      <c r="J82" s="114">
        <f>'Общий свод'!F83/'Общий свод'!F9*100-1.4</f>
        <v>32.762351085821457</v>
      </c>
    </row>
    <row r="83" spans="2:10" ht="40.5" customHeight="1" x14ac:dyDescent="0.25">
      <c r="B83" s="105"/>
      <c r="C83" s="107"/>
      <c r="D83" s="96" t="s">
        <v>66</v>
      </c>
      <c r="E83" s="105"/>
      <c r="F83" s="92">
        <v>2.6</v>
      </c>
      <c r="G83" s="92"/>
      <c r="H83" s="92"/>
      <c r="I83" s="92"/>
      <c r="J83" s="115"/>
    </row>
    <row r="84" spans="2:10" ht="25.5" x14ac:dyDescent="0.25">
      <c r="B84" s="105">
        <v>23</v>
      </c>
      <c r="C84" s="106" t="s">
        <v>82</v>
      </c>
      <c r="D84" s="96" t="s">
        <v>65</v>
      </c>
      <c r="E84" s="105" t="s">
        <v>80</v>
      </c>
      <c r="F84" s="91"/>
      <c r="G84" s="92">
        <v>50</v>
      </c>
      <c r="H84" s="92">
        <v>60</v>
      </c>
      <c r="I84" s="92"/>
      <c r="J84" s="108">
        <f>('Общий свод'!F19+'Общий свод'!F22)/'Общий свод'!F9*100</f>
        <v>14.10249238113505</v>
      </c>
    </row>
    <row r="85" spans="2:10" ht="25.5" x14ac:dyDescent="0.25">
      <c r="B85" s="105"/>
      <c r="C85" s="107"/>
      <c r="D85" s="96" t="s">
        <v>66</v>
      </c>
      <c r="E85" s="105"/>
      <c r="F85" s="91">
        <v>50</v>
      </c>
      <c r="G85" s="91">
        <v>0</v>
      </c>
      <c r="H85" s="91"/>
      <c r="I85" s="91"/>
      <c r="J85" s="109"/>
    </row>
    <row r="86" spans="2:10" ht="25.5" x14ac:dyDescent="0.25">
      <c r="B86" s="105">
        <v>24</v>
      </c>
      <c r="C86" s="106" t="s">
        <v>83</v>
      </c>
      <c r="D86" s="96" t="s">
        <v>65</v>
      </c>
      <c r="E86" s="105" t="s">
        <v>75</v>
      </c>
      <c r="F86" s="91"/>
      <c r="G86" s="91">
        <v>1</v>
      </c>
      <c r="H86" s="91">
        <v>0</v>
      </c>
      <c r="I86" s="91">
        <v>0</v>
      </c>
      <c r="J86" s="108">
        <f>'Общий свод'!F25/'Общий свод'!F9*100</f>
        <v>0.29090211623297751</v>
      </c>
    </row>
    <row r="87" spans="2:10" ht="25.5" x14ac:dyDescent="0.25">
      <c r="B87" s="105"/>
      <c r="C87" s="107"/>
      <c r="D87" s="96" t="s">
        <v>66</v>
      </c>
      <c r="E87" s="105"/>
      <c r="F87" s="91">
        <v>0</v>
      </c>
      <c r="G87" s="91">
        <v>0</v>
      </c>
      <c r="H87" s="91"/>
      <c r="I87" s="91"/>
      <c r="J87" s="109"/>
    </row>
    <row r="88" spans="2:10" ht="25.5" customHeight="1" x14ac:dyDescent="0.25">
      <c r="B88" s="105">
        <v>25</v>
      </c>
      <c r="C88" s="106" t="s">
        <v>84</v>
      </c>
      <c r="D88" s="96" t="s">
        <v>65</v>
      </c>
      <c r="E88" s="105" t="s">
        <v>75</v>
      </c>
      <c r="F88" s="91"/>
      <c r="G88" s="91">
        <v>0</v>
      </c>
      <c r="H88" s="91">
        <v>0</v>
      </c>
      <c r="I88" s="91">
        <v>0</v>
      </c>
      <c r="J88" s="110">
        <f>'Общий свод'!F28/'Общий свод'!F9*100</f>
        <v>0</v>
      </c>
    </row>
    <row r="89" spans="2:10" ht="26.25" customHeight="1" x14ac:dyDescent="0.25">
      <c r="B89" s="105"/>
      <c r="C89" s="107"/>
      <c r="D89" s="96" t="s">
        <v>66</v>
      </c>
      <c r="E89" s="105"/>
      <c r="F89" s="91">
        <v>0</v>
      </c>
      <c r="G89" s="91">
        <v>0</v>
      </c>
      <c r="H89" s="91"/>
      <c r="I89" s="91"/>
      <c r="J89" s="111"/>
    </row>
    <row r="90" spans="2:10" ht="25.5" x14ac:dyDescent="0.25">
      <c r="B90" s="105">
        <v>26</v>
      </c>
      <c r="C90" s="106" t="s">
        <v>193</v>
      </c>
      <c r="D90" s="96" t="s">
        <v>65</v>
      </c>
      <c r="E90" s="105" t="s">
        <v>75</v>
      </c>
      <c r="F90" s="91"/>
      <c r="G90" s="91">
        <v>2</v>
      </c>
      <c r="H90" s="91">
        <v>0</v>
      </c>
      <c r="I90" s="91">
        <v>0</v>
      </c>
      <c r="J90" s="108">
        <f>'Общий свод'!F86/'Общий свод'!F9*100</f>
        <v>4.0646378108816581</v>
      </c>
    </row>
    <row r="91" spans="2:10" ht="25.5" x14ac:dyDescent="0.25">
      <c r="B91" s="105"/>
      <c r="C91" s="107"/>
      <c r="D91" s="96" t="s">
        <v>66</v>
      </c>
      <c r="E91" s="105"/>
      <c r="F91" s="91">
        <v>2</v>
      </c>
      <c r="G91" s="91"/>
      <c r="H91" s="91"/>
      <c r="I91" s="91"/>
      <c r="J91" s="109"/>
    </row>
    <row r="92" spans="2:10" ht="25.5" x14ac:dyDescent="0.25">
      <c r="B92" s="105">
        <v>27</v>
      </c>
      <c r="C92" s="106" t="s">
        <v>85</v>
      </c>
      <c r="D92" s="96" t="s">
        <v>65</v>
      </c>
      <c r="E92" s="105" t="s">
        <v>86</v>
      </c>
      <c r="F92" s="91"/>
      <c r="G92" s="91">
        <v>0</v>
      </c>
      <c r="H92" s="91">
        <v>0</v>
      </c>
      <c r="I92" s="91">
        <v>0</v>
      </c>
      <c r="J92" s="110">
        <f>'Общий свод'!F28/'Общий свод'!F9*100</f>
        <v>0</v>
      </c>
    </row>
    <row r="93" spans="2:10" ht="25.5" x14ac:dyDescent="0.25">
      <c r="B93" s="105"/>
      <c r="C93" s="107"/>
      <c r="D93" s="96" t="s">
        <v>66</v>
      </c>
      <c r="E93" s="105"/>
      <c r="F93" s="91">
        <v>0</v>
      </c>
      <c r="G93" s="91">
        <v>0</v>
      </c>
      <c r="H93" s="91"/>
      <c r="I93" s="91"/>
      <c r="J93" s="111"/>
    </row>
    <row r="94" spans="2:10" ht="25.5" x14ac:dyDescent="0.25">
      <c r="B94" s="105">
        <v>28</v>
      </c>
      <c r="C94" s="106" t="s">
        <v>243</v>
      </c>
      <c r="D94" s="96" t="s">
        <v>65</v>
      </c>
      <c r="E94" s="105" t="s">
        <v>80</v>
      </c>
      <c r="F94" s="91"/>
      <c r="G94" s="91">
        <v>100</v>
      </c>
      <c r="H94" s="91">
        <v>0</v>
      </c>
      <c r="I94" s="91">
        <v>0</v>
      </c>
      <c r="J94" s="108">
        <f>'Общий свод'!F95/'Общий свод'!F9*100</f>
        <v>11.404188777358652</v>
      </c>
    </row>
    <row r="95" spans="2:10" ht="25.5" x14ac:dyDescent="0.25">
      <c r="B95" s="105"/>
      <c r="C95" s="107"/>
      <c r="D95" s="96" t="s">
        <v>66</v>
      </c>
      <c r="E95" s="105"/>
      <c r="F95" s="91">
        <v>100</v>
      </c>
      <c r="G95" s="91"/>
      <c r="H95" s="91"/>
      <c r="I95" s="91"/>
      <c r="J95" s="109"/>
    </row>
  </sheetData>
  <mergeCells count="165">
    <mergeCell ref="C19:I19"/>
    <mergeCell ref="C28:I28"/>
    <mergeCell ref="C37:I37"/>
    <mergeCell ref="C48:I48"/>
    <mergeCell ref="C55:I55"/>
    <mergeCell ref="B74:B75"/>
    <mergeCell ref="C74:C75"/>
    <mergeCell ref="E74:E75"/>
    <mergeCell ref="J74:J75"/>
    <mergeCell ref="B66:B67"/>
    <mergeCell ref="C66:C67"/>
    <mergeCell ref="E66:E67"/>
    <mergeCell ref="J66:J67"/>
    <mergeCell ref="B68:B69"/>
    <mergeCell ref="C68:C69"/>
    <mergeCell ref="E68:E69"/>
    <mergeCell ref="J68:J69"/>
    <mergeCell ref="B56:B57"/>
    <mergeCell ref="C56:C57"/>
    <mergeCell ref="E56:E57"/>
    <mergeCell ref="J56:J63"/>
    <mergeCell ref="B58:B59"/>
    <mergeCell ref="C58:C59"/>
    <mergeCell ref="E58:E59"/>
    <mergeCell ref="B76:B77"/>
    <mergeCell ref="C76:C77"/>
    <mergeCell ref="E76:E77"/>
    <mergeCell ref="J76:J77"/>
    <mergeCell ref="B70:B71"/>
    <mergeCell ref="C70:C71"/>
    <mergeCell ref="E70:E71"/>
    <mergeCell ref="J70:J71"/>
    <mergeCell ref="B72:B73"/>
    <mergeCell ref="C72:C73"/>
    <mergeCell ref="E72:E73"/>
    <mergeCell ref="J72:J73"/>
    <mergeCell ref="B60:B61"/>
    <mergeCell ref="C60:C61"/>
    <mergeCell ref="E60:E61"/>
    <mergeCell ref="B62:B63"/>
    <mergeCell ref="C62:C63"/>
    <mergeCell ref="E62:E63"/>
    <mergeCell ref="B53:B54"/>
    <mergeCell ref="C53:C54"/>
    <mergeCell ref="E53:E54"/>
    <mergeCell ref="J53:J54"/>
    <mergeCell ref="B49:B50"/>
    <mergeCell ref="C49:C50"/>
    <mergeCell ref="E49:E50"/>
    <mergeCell ref="J49:J52"/>
    <mergeCell ref="B51:B52"/>
    <mergeCell ref="C51:C52"/>
    <mergeCell ref="E51:E52"/>
    <mergeCell ref="B46:B47"/>
    <mergeCell ref="C46:C47"/>
    <mergeCell ref="E46:E47"/>
    <mergeCell ref="J46:J47"/>
    <mergeCell ref="J37:J45"/>
    <mergeCell ref="B38:B39"/>
    <mergeCell ref="C38:C39"/>
    <mergeCell ref="E38:E39"/>
    <mergeCell ref="B40:B41"/>
    <mergeCell ref="C40:C41"/>
    <mergeCell ref="E40:E41"/>
    <mergeCell ref="B42:B43"/>
    <mergeCell ref="C42:C43"/>
    <mergeCell ref="E42:E43"/>
    <mergeCell ref="B44:B45"/>
    <mergeCell ref="C44:C45"/>
    <mergeCell ref="E44:E45"/>
    <mergeCell ref="J28:J36"/>
    <mergeCell ref="B29:B30"/>
    <mergeCell ref="C29:C30"/>
    <mergeCell ref="E29:E30"/>
    <mergeCell ref="B31:B32"/>
    <mergeCell ref="C31:C32"/>
    <mergeCell ref="E31:E32"/>
    <mergeCell ref="B33:B34"/>
    <mergeCell ref="C33:C34"/>
    <mergeCell ref="E33:E34"/>
    <mergeCell ref="B35:B36"/>
    <mergeCell ref="C35:C36"/>
    <mergeCell ref="E35:E36"/>
    <mergeCell ref="J20:J27"/>
    <mergeCell ref="B22:B23"/>
    <mergeCell ref="C22:C23"/>
    <mergeCell ref="E22:E23"/>
    <mergeCell ref="B24:B25"/>
    <mergeCell ref="C24:C25"/>
    <mergeCell ref="E24:E25"/>
    <mergeCell ref="B26:B27"/>
    <mergeCell ref="C26:C27"/>
    <mergeCell ref="E26:E27"/>
    <mergeCell ref="B11:B12"/>
    <mergeCell ref="C11:C12"/>
    <mergeCell ref="E11:E12"/>
    <mergeCell ref="B84:B85"/>
    <mergeCell ref="C84:C85"/>
    <mergeCell ref="E84:E85"/>
    <mergeCell ref="B13:B14"/>
    <mergeCell ref="C13:C14"/>
    <mergeCell ref="E13:E14"/>
    <mergeCell ref="B82:B83"/>
    <mergeCell ref="C82:C83"/>
    <mergeCell ref="E82:E83"/>
    <mergeCell ref="B15:B16"/>
    <mergeCell ref="C15:C16"/>
    <mergeCell ref="E15:E16"/>
    <mergeCell ref="B78:B79"/>
    <mergeCell ref="C78:C79"/>
    <mergeCell ref="E78:E79"/>
    <mergeCell ref="B80:B81"/>
    <mergeCell ref="C80:C81"/>
    <mergeCell ref="E80:E81"/>
    <mergeCell ref="B20:B21"/>
    <mergeCell ref="C20:C21"/>
    <mergeCell ref="E20:E21"/>
    <mergeCell ref="F1:J1"/>
    <mergeCell ref="D3:F3"/>
    <mergeCell ref="B4:J4"/>
    <mergeCell ref="C6:D7"/>
    <mergeCell ref="B6:B7"/>
    <mergeCell ref="E6:E7"/>
    <mergeCell ref="J6:J7"/>
    <mergeCell ref="F6:I6"/>
    <mergeCell ref="J84:J85"/>
    <mergeCell ref="J9:J10"/>
    <mergeCell ref="J11:J12"/>
    <mergeCell ref="J13:J14"/>
    <mergeCell ref="J15:J16"/>
    <mergeCell ref="J78:J79"/>
    <mergeCell ref="J80:J81"/>
    <mergeCell ref="J82:J83"/>
    <mergeCell ref="B64:B65"/>
    <mergeCell ref="C64:C65"/>
    <mergeCell ref="E64:E65"/>
    <mergeCell ref="J64:J65"/>
    <mergeCell ref="C8:D8"/>
    <mergeCell ref="B9:B10"/>
    <mergeCell ref="C9:C10"/>
    <mergeCell ref="E9:E10"/>
    <mergeCell ref="B94:B95"/>
    <mergeCell ref="C94:C95"/>
    <mergeCell ref="E94:E95"/>
    <mergeCell ref="J94:J95"/>
    <mergeCell ref="B17:B18"/>
    <mergeCell ref="C17:C18"/>
    <mergeCell ref="E17:E18"/>
    <mergeCell ref="J17:J18"/>
    <mergeCell ref="J92:J93"/>
    <mergeCell ref="J88:J89"/>
    <mergeCell ref="B86:B87"/>
    <mergeCell ref="C86:C87"/>
    <mergeCell ref="J86:J87"/>
    <mergeCell ref="B92:B93"/>
    <mergeCell ref="C92:C93"/>
    <mergeCell ref="E92:E93"/>
    <mergeCell ref="E86:E87"/>
    <mergeCell ref="B88:B89"/>
    <mergeCell ref="C88:C89"/>
    <mergeCell ref="E88:E89"/>
    <mergeCell ref="B90:B91"/>
    <mergeCell ref="C90:C91"/>
    <mergeCell ref="E90:E91"/>
    <mergeCell ref="J90:J91"/>
  </mergeCells>
  <pageMargins left="0" right="0" top="0" bottom="0" header="0" footer="0"/>
  <pageSetup paperSize="9" scale="87" fitToHeight="0" orientation="portrait" r:id="rId1"/>
  <rowBreaks count="2" manualBreakCount="2">
    <brk id="36" max="16383" man="1"/>
    <brk id="67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3"/>
  <sheetViews>
    <sheetView view="pageBreakPreview" topLeftCell="A23" zoomScale="90" zoomScaleNormal="100" zoomScaleSheetLayoutView="90" workbookViewId="0">
      <selection activeCell="B33" sqref="B33"/>
    </sheetView>
  </sheetViews>
  <sheetFormatPr defaultRowHeight="15" x14ac:dyDescent="0.25"/>
  <cols>
    <col min="1" max="1" width="5.140625" customWidth="1"/>
    <col min="2" max="2" width="5.7109375" style="72" customWidth="1"/>
    <col min="3" max="3" width="38.140625" customWidth="1"/>
    <col min="4" max="4" width="18.140625" customWidth="1"/>
    <col min="5" max="5" width="54.42578125" customWidth="1"/>
  </cols>
  <sheetData>
    <row r="1" spans="2:11" s="61" customFormat="1" ht="16.5" customHeight="1" x14ac:dyDescent="0.25">
      <c r="B1" s="62"/>
      <c r="E1" s="74" t="s">
        <v>110</v>
      </c>
      <c r="F1" s="71"/>
      <c r="G1" s="71"/>
      <c r="H1" s="71"/>
      <c r="I1" s="71"/>
      <c r="J1" s="71"/>
      <c r="K1" s="71"/>
    </row>
    <row r="3" spans="2:11" ht="66.75" customHeight="1" x14ac:dyDescent="0.25">
      <c r="B3" s="133" t="s">
        <v>107</v>
      </c>
      <c r="C3" s="133"/>
      <c r="D3" s="133"/>
      <c r="E3" s="133"/>
    </row>
    <row r="4" spans="2:11" ht="15.75" thickBot="1" x14ac:dyDescent="0.3"/>
    <row r="5" spans="2:11" ht="32.25" thickBot="1" x14ac:dyDescent="0.3">
      <c r="B5" s="69" t="s">
        <v>90</v>
      </c>
      <c r="C5" s="69" t="s">
        <v>91</v>
      </c>
      <c r="D5" s="69" t="s">
        <v>92</v>
      </c>
      <c r="E5" s="70" t="s">
        <v>112</v>
      </c>
    </row>
    <row r="6" spans="2:11" ht="63.75" thickBot="1" x14ac:dyDescent="0.3">
      <c r="B6" s="68">
        <v>1</v>
      </c>
      <c r="C6" s="65" t="s">
        <v>74</v>
      </c>
      <c r="D6" s="64" t="s">
        <v>75</v>
      </c>
      <c r="E6" s="65" t="s">
        <v>93</v>
      </c>
    </row>
    <row r="7" spans="2:11" ht="48" thickBot="1" x14ac:dyDescent="0.3">
      <c r="B7" s="68">
        <v>2</v>
      </c>
      <c r="C7" s="65" t="s">
        <v>76</v>
      </c>
      <c r="D7" s="64" t="s">
        <v>75</v>
      </c>
      <c r="E7" s="65" t="s">
        <v>94</v>
      </c>
    </row>
    <row r="8" spans="2:11" ht="63.75" thickBot="1" x14ac:dyDescent="0.3">
      <c r="B8" s="68">
        <v>3</v>
      </c>
      <c r="C8" s="65" t="s">
        <v>77</v>
      </c>
      <c r="D8" s="64" t="s">
        <v>95</v>
      </c>
      <c r="E8" s="65" t="s">
        <v>96</v>
      </c>
    </row>
    <row r="9" spans="2:11" ht="48" thickBot="1" x14ac:dyDescent="0.3">
      <c r="B9" s="68">
        <v>4</v>
      </c>
      <c r="C9" s="65" t="s">
        <v>78</v>
      </c>
      <c r="D9" s="64" t="s">
        <v>75</v>
      </c>
      <c r="E9" s="65" t="s">
        <v>97</v>
      </c>
    </row>
    <row r="10" spans="2:11" ht="48" thickBot="1" x14ac:dyDescent="0.3">
      <c r="B10" s="68">
        <v>5</v>
      </c>
      <c r="C10" s="65" t="s">
        <v>244</v>
      </c>
      <c r="D10" s="64" t="s">
        <v>80</v>
      </c>
      <c r="E10" s="65" t="s">
        <v>256</v>
      </c>
    </row>
    <row r="11" spans="2:11" s="76" customFormat="1" ht="60.75" thickBot="1" x14ac:dyDescent="0.3">
      <c r="B11" s="77">
        <v>6</v>
      </c>
      <c r="C11" s="78" t="s">
        <v>257</v>
      </c>
      <c r="D11" s="79" t="s">
        <v>80</v>
      </c>
      <c r="E11" s="78" t="s">
        <v>160</v>
      </c>
    </row>
    <row r="12" spans="2:11" s="76" customFormat="1" ht="76.5" customHeight="1" thickBot="1" x14ac:dyDescent="0.3">
      <c r="B12" s="77">
        <v>7</v>
      </c>
      <c r="C12" s="78" t="s">
        <v>258</v>
      </c>
      <c r="D12" s="79" t="s">
        <v>80</v>
      </c>
      <c r="E12" s="78" t="s">
        <v>161</v>
      </c>
    </row>
    <row r="13" spans="2:11" s="76" customFormat="1" ht="60.75" thickBot="1" x14ac:dyDescent="0.3">
      <c r="B13" s="77">
        <v>8</v>
      </c>
      <c r="C13" s="78" t="s">
        <v>162</v>
      </c>
      <c r="D13" s="79" t="s">
        <v>80</v>
      </c>
      <c r="E13" s="78" t="s">
        <v>163</v>
      </c>
    </row>
    <row r="14" spans="2:11" s="76" customFormat="1" ht="75.75" thickBot="1" x14ac:dyDescent="0.3">
      <c r="B14" s="77">
        <v>9</v>
      </c>
      <c r="C14" s="78" t="s">
        <v>141</v>
      </c>
      <c r="D14" s="79" t="s">
        <v>80</v>
      </c>
      <c r="E14" s="78" t="s">
        <v>164</v>
      </c>
    </row>
    <row r="15" spans="2:11" s="76" customFormat="1" ht="45.75" thickBot="1" x14ac:dyDescent="0.3">
      <c r="B15" s="77">
        <v>10</v>
      </c>
      <c r="C15" s="78" t="s">
        <v>142</v>
      </c>
      <c r="D15" s="79" t="s">
        <v>165</v>
      </c>
      <c r="E15" s="78" t="s">
        <v>163</v>
      </c>
    </row>
    <row r="16" spans="2:11" s="76" customFormat="1" ht="45.75" thickBot="1" x14ac:dyDescent="0.3">
      <c r="B16" s="77">
        <v>11</v>
      </c>
      <c r="C16" s="78" t="s">
        <v>145</v>
      </c>
      <c r="D16" s="79" t="s">
        <v>80</v>
      </c>
      <c r="E16" s="78" t="s">
        <v>166</v>
      </c>
    </row>
    <row r="17" spans="2:5" s="76" customFormat="1" ht="45.75" thickBot="1" x14ac:dyDescent="0.3">
      <c r="B17" s="77">
        <v>12</v>
      </c>
      <c r="C17" s="78" t="s">
        <v>167</v>
      </c>
      <c r="D17" s="79" t="s">
        <v>168</v>
      </c>
      <c r="E17" s="78" t="s">
        <v>163</v>
      </c>
    </row>
    <row r="18" spans="2:5" s="76" customFormat="1" ht="90.75" customHeight="1" thickBot="1" x14ac:dyDescent="0.3">
      <c r="B18" s="77">
        <v>13</v>
      </c>
      <c r="C18" s="78" t="s">
        <v>157</v>
      </c>
      <c r="D18" s="79" t="s">
        <v>158</v>
      </c>
      <c r="E18" s="78" t="s">
        <v>163</v>
      </c>
    </row>
    <row r="19" spans="2:5" s="76" customFormat="1" ht="60.75" thickBot="1" x14ac:dyDescent="0.3">
      <c r="B19" s="77">
        <v>14</v>
      </c>
      <c r="C19" s="78" t="s">
        <v>169</v>
      </c>
      <c r="D19" s="79" t="s">
        <v>147</v>
      </c>
      <c r="E19" s="78" t="s">
        <v>170</v>
      </c>
    </row>
    <row r="20" spans="2:5" s="76" customFormat="1" ht="60.75" thickBot="1" x14ac:dyDescent="0.3">
      <c r="B20" s="77">
        <v>15</v>
      </c>
      <c r="C20" s="78" t="s">
        <v>171</v>
      </c>
      <c r="D20" s="79" t="s">
        <v>148</v>
      </c>
      <c r="E20" s="78" t="s">
        <v>170</v>
      </c>
    </row>
    <row r="21" spans="2:5" s="76" customFormat="1" ht="75.75" thickBot="1" x14ac:dyDescent="0.3">
      <c r="B21" s="77">
        <v>16</v>
      </c>
      <c r="C21" s="78" t="s">
        <v>172</v>
      </c>
      <c r="D21" s="79" t="s">
        <v>148</v>
      </c>
      <c r="E21" s="78" t="s">
        <v>170</v>
      </c>
    </row>
    <row r="22" spans="2:5" s="76" customFormat="1" ht="75.75" thickBot="1" x14ac:dyDescent="0.3">
      <c r="B22" s="77">
        <v>17</v>
      </c>
      <c r="C22" s="78" t="s">
        <v>173</v>
      </c>
      <c r="D22" s="79" t="s">
        <v>80</v>
      </c>
      <c r="E22" s="78" t="s">
        <v>170</v>
      </c>
    </row>
    <row r="23" spans="2:5" s="76" customFormat="1" ht="60.75" thickBot="1" x14ac:dyDescent="0.3">
      <c r="B23" s="77">
        <v>18</v>
      </c>
      <c r="C23" s="78" t="s">
        <v>174</v>
      </c>
      <c r="D23" s="79" t="s">
        <v>80</v>
      </c>
      <c r="E23" s="78" t="s">
        <v>170</v>
      </c>
    </row>
    <row r="24" spans="2:5" s="76" customFormat="1" ht="45.75" thickBot="1" x14ac:dyDescent="0.3">
      <c r="B24" s="77">
        <v>19</v>
      </c>
      <c r="C24" s="78" t="s">
        <v>175</v>
      </c>
      <c r="D24" s="79" t="s">
        <v>80</v>
      </c>
      <c r="E24" s="78" t="s">
        <v>166</v>
      </c>
    </row>
    <row r="25" spans="2:5" ht="79.5" thickBot="1" x14ac:dyDescent="0.3">
      <c r="B25" s="73">
        <v>20</v>
      </c>
      <c r="C25" s="66" t="s">
        <v>79</v>
      </c>
      <c r="D25" s="67" t="s">
        <v>80</v>
      </c>
      <c r="E25" s="65" t="s">
        <v>98</v>
      </c>
    </row>
    <row r="26" spans="2:5" ht="48" thickBot="1" x14ac:dyDescent="0.3">
      <c r="B26" s="73">
        <v>21</v>
      </c>
      <c r="C26" s="66" t="s">
        <v>62</v>
      </c>
      <c r="D26" s="67" t="s">
        <v>75</v>
      </c>
      <c r="E26" s="65" t="s">
        <v>99</v>
      </c>
    </row>
    <row r="27" spans="2:5" ht="111" thickBot="1" x14ac:dyDescent="0.3">
      <c r="B27" s="73">
        <v>22</v>
      </c>
      <c r="C27" s="66" t="s">
        <v>100</v>
      </c>
      <c r="D27" s="67" t="s">
        <v>80</v>
      </c>
      <c r="E27" s="65" t="s">
        <v>101</v>
      </c>
    </row>
    <row r="28" spans="2:5" ht="48" thickBot="1" x14ac:dyDescent="0.3">
      <c r="B28" s="68">
        <v>23</v>
      </c>
      <c r="C28" s="65" t="s">
        <v>82</v>
      </c>
      <c r="D28" s="64" t="s">
        <v>80</v>
      </c>
      <c r="E28" s="65" t="s">
        <v>102</v>
      </c>
    </row>
    <row r="29" spans="2:5" ht="48" thickBot="1" x14ac:dyDescent="0.3">
      <c r="B29" s="68">
        <v>24</v>
      </c>
      <c r="C29" s="65" t="s">
        <v>83</v>
      </c>
      <c r="D29" s="64" t="s">
        <v>75</v>
      </c>
      <c r="E29" s="65" t="s">
        <v>103</v>
      </c>
    </row>
    <row r="30" spans="2:5" ht="63.75" thickBot="1" x14ac:dyDescent="0.3">
      <c r="B30" s="68">
        <v>25</v>
      </c>
      <c r="C30" s="65" t="s">
        <v>84</v>
      </c>
      <c r="D30" s="64" t="s">
        <v>75</v>
      </c>
      <c r="E30" s="65" t="s">
        <v>104</v>
      </c>
    </row>
    <row r="31" spans="2:5" ht="48" thickBot="1" x14ac:dyDescent="0.3">
      <c r="B31" s="68">
        <v>26</v>
      </c>
      <c r="C31" s="65" t="s">
        <v>193</v>
      </c>
      <c r="D31" s="64" t="s">
        <v>75</v>
      </c>
      <c r="E31" s="65" t="s">
        <v>194</v>
      </c>
    </row>
    <row r="32" spans="2:5" ht="32.25" thickBot="1" x14ac:dyDescent="0.3">
      <c r="B32" s="68">
        <v>27</v>
      </c>
      <c r="C32" s="65" t="s">
        <v>85</v>
      </c>
      <c r="D32" s="64" t="s">
        <v>105</v>
      </c>
      <c r="E32" s="65" t="s">
        <v>106</v>
      </c>
    </row>
    <row r="33" spans="2:5" ht="63.75" thickBot="1" x14ac:dyDescent="0.3">
      <c r="B33" s="68">
        <v>28</v>
      </c>
      <c r="C33" s="65" t="s">
        <v>255</v>
      </c>
      <c r="D33" s="64" t="s">
        <v>80</v>
      </c>
      <c r="E33" s="65" t="s">
        <v>256</v>
      </c>
    </row>
  </sheetData>
  <mergeCells count="1">
    <mergeCell ref="B3:E3"/>
  </mergeCells>
  <pageMargins left="0" right="0" top="0" bottom="0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8"/>
  <sheetViews>
    <sheetView view="pageBreakPreview" zoomScale="110" zoomScaleNormal="100" zoomScaleSheetLayoutView="110" workbookViewId="0">
      <selection activeCell="D16" sqref="D16"/>
    </sheetView>
  </sheetViews>
  <sheetFormatPr defaultRowHeight="15" x14ac:dyDescent="0.25"/>
  <cols>
    <col min="1" max="1" width="4.140625" customWidth="1"/>
    <col min="2" max="2" width="6.5703125" customWidth="1"/>
    <col min="3" max="3" width="59.5703125" customWidth="1"/>
    <col min="4" max="4" width="17.5703125" customWidth="1"/>
    <col min="5" max="5" width="10.28515625" customWidth="1"/>
    <col min="6" max="6" width="10.42578125" customWidth="1"/>
    <col min="7" max="7" width="8.140625" customWidth="1"/>
    <col min="11" max="11" width="19.42578125" customWidth="1"/>
  </cols>
  <sheetData>
    <row r="1" spans="2:11" ht="3.75" customHeight="1" x14ac:dyDescent="0.25"/>
    <row r="2" spans="2:11" ht="21.75" customHeight="1" x14ac:dyDescent="0.25">
      <c r="C2" s="5"/>
      <c r="D2" s="5"/>
      <c r="E2" s="5"/>
      <c r="F2" s="176" t="s">
        <v>111</v>
      </c>
      <c r="G2" s="176"/>
      <c r="H2" s="176"/>
      <c r="I2" s="176"/>
      <c r="J2" s="176"/>
      <c r="K2" s="176"/>
    </row>
    <row r="3" spans="2:11" ht="18.75" x14ac:dyDescent="0.25">
      <c r="C3" s="1"/>
      <c r="D3" s="1"/>
    </row>
    <row r="4" spans="2:11" ht="55.5" customHeight="1" x14ac:dyDescent="0.25">
      <c r="B4" s="169" t="s">
        <v>53</v>
      </c>
      <c r="C4" s="169"/>
      <c r="D4" s="169"/>
      <c r="E4" s="169"/>
      <c r="F4" s="169"/>
      <c r="G4" s="169"/>
      <c r="H4" s="169"/>
      <c r="I4" s="169"/>
      <c r="J4" s="169"/>
      <c r="K4" s="169"/>
    </row>
    <row r="5" spans="2:11" ht="19.5" thickBot="1" x14ac:dyDescent="0.3">
      <c r="C5" s="1"/>
      <c r="D5" s="1"/>
    </row>
    <row r="6" spans="2:11" ht="29.25" customHeight="1" thickBot="1" x14ac:dyDescent="0.3">
      <c r="B6" s="151" t="s">
        <v>8</v>
      </c>
      <c r="C6" s="151" t="s">
        <v>265</v>
      </c>
      <c r="D6" s="44" t="s">
        <v>54</v>
      </c>
      <c r="E6" s="151" t="s">
        <v>0</v>
      </c>
      <c r="F6" s="151" t="s">
        <v>26</v>
      </c>
      <c r="G6" s="186" t="s">
        <v>1</v>
      </c>
      <c r="H6" s="187"/>
      <c r="I6" s="187"/>
      <c r="J6" s="188"/>
      <c r="K6" s="151" t="s">
        <v>25</v>
      </c>
    </row>
    <row r="7" spans="2:11" ht="28.5" customHeight="1" thickBot="1" x14ac:dyDescent="0.3">
      <c r="B7" s="153"/>
      <c r="C7" s="153"/>
      <c r="D7" s="45"/>
      <c r="E7" s="153"/>
      <c r="F7" s="153"/>
      <c r="G7" s="2">
        <v>2022</v>
      </c>
      <c r="H7" s="2">
        <v>2023</v>
      </c>
      <c r="I7" s="2">
        <v>2024</v>
      </c>
      <c r="J7" s="2">
        <v>2025</v>
      </c>
      <c r="K7" s="153"/>
    </row>
    <row r="8" spans="2:11" ht="15.75" thickBot="1" x14ac:dyDescent="0.3">
      <c r="B8" s="3">
        <v>1</v>
      </c>
      <c r="C8" s="3">
        <v>2</v>
      </c>
      <c r="D8" s="46">
        <v>3</v>
      </c>
      <c r="E8" s="4">
        <v>4</v>
      </c>
      <c r="F8" s="4">
        <v>5</v>
      </c>
      <c r="G8" s="4">
        <v>6</v>
      </c>
      <c r="H8" s="4">
        <v>7</v>
      </c>
      <c r="I8" s="4">
        <v>8</v>
      </c>
      <c r="J8" s="4">
        <v>9</v>
      </c>
      <c r="K8" s="4">
        <v>10</v>
      </c>
    </row>
    <row r="9" spans="2:11" ht="32.25" customHeight="1" thickBot="1" x14ac:dyDescent="0.3">
      <c r="B9" s="160"/>
      <c r="C9" s="173" t="s">
        <v>27</v>
      </c>
      <c r="D9" s="47" t="s">
        <v>57</v>
      </c>
      <c r="E9" s="160" t="s">
        <v>58</v>
      </c>
      <c r="F9" s="9">
        <f>SUM(G9:J9)</f>
        <v>75076.799999999988</v>
      </c>
      <c r="G9" s="9">
        <f t="shared" ref="G9:J11" si="0">G32+G13</f>
        <v>21419.699999999997</v>
      </c>
      <c r="H9" s="9">
        <f t="shared" si="0"/>
        <v>24337.5</v>
      </c>
      <c r="I9" s="9">
        <f t="shared" si="0"/>
        <v>13668.1</v>
      </c>
      <c r="J9" s="9">
        <f t="shared" si="0"/>
        <v>15651.5</v>
      </c>
      <c r="K9" s="170" t="s">
        <v>5</v>
      </c>
    </row>
    <row r="10" spans="2:11" ht="26.25" customHeight="1" thickBot="1" x14ac:dyDescent="0.3">
      <c r="B10" s="161"/>
      <c r="C10" s="174"/>
      <c r="D10" s="55" t="s">
        <v>55</v>
      </c>
      <c r="E10" s="161"/>
      <c r="F10" s="9">
        <f t="shared" ref="F10:F11" si="1">SUM(G10:J10)</f>
        <v>75076.799999999988</v>
      </c>
      <c r="G10" s="9">
        <f t="shared" si="0"/>
        <v>21419.699999999997</v>
      </c>
      <c r="H10" s="9">
        <f t="shared" si="0"/>
        <v>24337.5</v>
      </c>
      <c r="I10" s="9">
        <f t="shared" si="0"/>
        <v>13668.1</v>
      </c>
      <c r="J10" s="9">
        <f t="shared" si="0"/>
        <v>15651.5</v>
      </c>
      <c r="K10" s="171"/>
    </row>
    <row r="11" spans="2:11" ht="15.75" thickBot="1" x14ac:dyDescent="0.3">
      <c r="B11" s="162"/>
      <c r="C11" s="175"/>
      <c r="D11" s="10" t="s">
        <v>56</v>
      </c>
      <c r="E11" s="162"/>
      <c r="F11" s="9">
        <f t="shared" si="1"/>
        <v>0</v>
      </c>
      <c r="G11" s="9">
        <f t="shared" si="0"/>
        <v>0</v>
      </c>
      <c r="H11" s="9">
        <f t="shared" si="0"/>
        <v>0</v>
      </c>
      <c r="I11" s="9">
        <f t="shared" si="0"/>
        <v>0</v>
      </c>
      <c r="J11" s="9">
        <f t="shared" si="0"/>
        <v>0</v>
      </c>
      <c r="K11" s="172"/>
    </row>
    <row r="12" spans="2:11" ht="15.75" customHeight="1" thickBot="1" x14ac:dyDescent="0.3">
      <c r="B12" s="177" t="s">
        <v>261</v>
      </c>
      <c r="C12" s="178"/>
      <c r="D12" s="178"/>
      <c r="E12" s="178"/>
      <c r="F12" s="178"/>
      <c r="G12" s="178"/>
      <c r="H12" s="178"/>
      <c r="I12" s="178"/>
      <c r="J12" s="178"/>
      <c r="K12" s="179"/>
    </row>
    <row r="13" spans="2:11" ht="15.75" thickBot="1" x14ac:dyDescent="0.3">
      <c r="B13" s="157"/>
      <c r="C13" s="183" t="s">
        <v>264</v>
      </c>
      <c r="D13" s="47" t="s">
        <v>2</v>
      </c>
      <c r="E13" s="160" t="s">
        <v>58</v>
      </c>
      <c r="F13" s="9">
        <f>SUM(G13:J13)</f>
        <v>10806.1</v>
      </c>
      <c r="G13" s="9">
        <f t="shared" ref="G13" si="2">G16</f>
        <v>1240</v>
      </c>
      <c r="H13" s="9">
        <f t="shared" ref="H13:J13" si="3">H16</f>
        <v>9201.6</v>
      </c>
      <c r="I13" s="9">
        <f t="shared" si="3"/>
        <v>215.7</v>
      </c>
      <c r="J13" s="9">
        <f t="shared" si="3"/>
        <v>148.80000000000001</v>
      </c>
      <c r="K13" s="160"/>
    </row>
    <row r="14" spans="2:11" ht="15.75" thickBot="1" x14ac:dyDescent="0.3">
      <c r="B14" s="158"/>
      <c r="C14" s="183"/>
      <c r="D14" s="55" t="s">
        <v>55</v>
      </c>
      <c r="E14" s="161"/>
      <c r="F14" s="9">
        <f t="shared" ref="F14:F15" si="4">SUM(G14:J14)</f>
        <v>10806.1</v>
      </c>
      <c r="G14" s="9">
        <f t="shared" ref="G14" si="5">G17</f>
        <v>1240</v>
      </c>
      <c r="H14" s="9">
        <f t="shared" ref="H14:J14" si="6">H17</f>
        <v>9201.6</v>
      </c>
      <c r="I14" s="9">
        <f t="shared" si="6"/>
        <v>215.7</v>
      </c>
      <c r="J14" s="9">
        <f t="shared" si="6"/>
        <v>148.80000000000001</v>
      </c>
      <c r="K14" s="161"/>
    </row>
    <row r="15" spans="2:11" ht="15.75" thickBot="1" x14ac:dyDescent="0.3">
      <c r="B15" s="159"/>
      <c r="C15" s="184"/>
      <c r="D15" s="47" t="s">
        <v>56</v>
      </c>
      <c r="E15" s="162"/>
      <c r="F15" s="9">
        <f t="shared" si="4"/>
        <v>0</v>
      </c>
      <c r="G15" s="9">
        <f t="shared" ref="G15" si="7">G18</f>
        <v>0</v>
      </c>
      <c r="H15" s="9">
        <f t="shared" ref="H15:J15" si="8">H18</f>
        <v>0</v>
      </c>
      <c r="I15" s="9">
        <f t="shared" si="8"/>
        <v>0</v>
      </c>
      <c r="J15" s="9">
        <f t="shared" si="8"/>
        <v>0</v>
      </c>
      <c r="K15" s="185"/>
    </row>
    <row r="16" spans="2:11" ht="15.75" thickBot="1" x14ac:dyDescent="0.3">
      <c r="B16" s="163" t="s">
        <v>10</v>
      </c>
      <c r="C16" s="194" t="s">
        <v>7</v>
      </c>
      <c r="D16" s="60" t="s">
        <v>2</v>
      </c>
      <c r="E16" s="140" t="s">
        <v>58</v>
      </c>
      <c r="F16" s="11">
        <f>SUM(G16:J16)</f>
        <v>10806.1</v>
      </c>
      <c r="G16" s="11">
        <f t="shared" ref="G16" si="9">G19+G22+G25+G28</f>
        <v>1240</v>
      </c>
      <c r="H16" s="11">
        <f t="shared" ref="H16:J16" si="10">H19+H22+H25+H28</f>
        <v>9201.6</v>
      </c>
      <c r="I16" s="11">
        <f t="shared" si="10"/>
        <v>215.7</v>
      </c>
      <c r="J16" s="11">
        <f t="shared" si="10"/>
        <v>148.80000000000001</v>
      </c>
      <c r="K16" s="141" t="s">
        <v>3</v>
      </c>
    </row>
    <row r="17" spans="2:11" ht="18" customHeight="1" thickBot="1" x14ac:dyDescent="0.3">
      <c r="B17" s="163"/>
      <c r="C17" s="194"/>
      <c r="D17" s="54" t="s">
        <v>55</v>
      </c>
      <c r="E17" s="141"/>
      <c r="F17" s="11">
        <f t="shared" ref="F17:F18" si="11">SUM(G17:J17)</f>
        <v>10806.1</v>
      </c>
      <c r="G17" s="11">
        <f t="shared" ref="G17" si="12">G20+G23+G26+G29</f>
        <v>1240</v>
      </c>
      <c r="H17" s="11">
        <f t="shared" ref="H17:J17" si="13">H20+H23+H26+H29</f>
        <v>9201.6</v>
      </c>
      <c r="I17" s="11">
        <f t="shared" si="13"/>
        <v>215.7</v>
      </c>
      <c r="J17" s="11">
        <f t="shared" si="13"/>
        <v>148.80000000000001</v>
      </c>
      <c r="K17" s="141"/>
    </row>
    <row r="18" spans="2:11" ht="18.75" customHeight="1" thickBot="1" x14ac:dyDescent="0.3">
      <c r="B18" s="163"/>
      <c r="C18" s="195"/>
      <c r="D18" s="60" t="s">
        <v>56</v>
      </c>
      <c r="E18" s="142"/>
      <c r="F18" s="11">
        <f t="shared" si="11"/>
        <v>0</v>
      </c>
      <c r="G18" s="11">
        <f t="shared" ref="G18" si="14">G21+G24+G27+G30</f>
        <v>0</v>
      </c>
      <c r="H18" s="11">
        <f t="shared" ref="H18:J18" si="15">H21+H24+H27+H30</f>
        <v>0</v>
      </c>
      <c r="I18" s="11">
        <f t="shared" si="15"/>
        <v>0</v>
      </c>
      <c r="J18" s="11">
        <f t="shared" si="15"/>
        <v>0</v>
      </c>
      <c r="K18" s="144"/>
    </row>
    <row r="19" spans="2:11" ht="15.75" customHeight="1" thickBot="1" x14ac:dyDescent="0.3">
      <c r="B19" s="193" t="s">
        <v>9</v>
      </c>
      <c r="C19" s="196" t="s">
        <v>41</v>
      </c>
      <c r="D19" s="50" t="s">
        <v>2</v>
      </c>
      <c r="E19" s="151" t="s">
        <v>58</v>
      </c>
      <c r="F19" s="37">
        <f>SUM(G19:J19)</f>
        <v>10587.699999999999</v>
      </c>
      <c r="G19" s="37">
        <f>SUM(G20:G21)</f>
        <v>1240</v>
      </c>
      <c r="H19" s="37">
        <f>SUM(H20:H21)</f>
        <v>9097.6</v>
      </c>
      <c r="I19" s="37">
        <f t="shared" ref="I19:J19" si="16">SUM(I20:I21)</f>
        <v>101.3</v>
      </c>
      <c r="J19" s="37">
        <f t="shared" si="16"/>
        <v>148.80000000000001</v>
      </c>
      <c r="K19" s="154" t="s">
        <v>3</v>
      </c>
    </row>
    <row r="20" spans="2:11" ht="15.75" thickBot="1" x14ac:dyDescent="0.3">
      <c r="B20" s="146"/>
      <c r="C20" s="156"/>
      <c r="D20" s="58" t="s">
        <v>55</v>
      </c>
      <c r="E20" s="152"/>
      <c r="F20" s="37">
        <f t="shared" ref="F20:F24" si="17">SUM(G20:J20)</f>
        <v>10587.699999999999</v>
      </c>
      <c r="G20" s="37">
        <v>1240</v>
      </c>
      <c r="H20" s="37">
        <v>9097.6</v>
      </c>
      <c r="I20" s="37">
        <v>101.3</v>
      </c>
      <c r="J20" s="37">
        <v>148.80000000000001</v>
      </c>
      <c r="K20" s="152"/>
    </row>
    <row r="21" spans="2:11" ht="15.75" thickBot="1" x14ac:dyDescent="0.3">
      <c r="B21" s="147"/>
      <c r="C21" s="197"/>
      <c r="D21" s="50" t="s">
        <v>56</v>
      </c>
      <c r="E21" s="153"/>
      <c r="F21" s="37">
        <f t="shared" si="17"/>
        <v>0</v>
      </c>
      <c r="G21" s="37">
        <v>0</v>
      </c>
      <c r="H21" s="37">
        <v>0</v>
      </c>
      <c r="I21" s="37">
        <v>0</v>
      </c>
      <c r="J21" s="37">
        <v>0</v>
      </c>
      <c r="K21" s="164"/>
    </row>
    <row r="22" spans="2:11" ht="15.75" customHeight="1" thickBot="1" x14ac:dyDescent="0.3">
      <c r="B22" s="145" t="s">
        <v>11</v>
      </c>
      <c r="C22" s="196" t="s">
        <v>40</v>
      </c>
      <c r="D22" s="58" t="s">
        <v>2</v>
      </c>
      <c r="E22" s="151" t="s">
        <v>59</v>
      </c>
      <c r="F22" s="37">
        <f t="shared" si="17"/>
        <v>0</v>
      </c>
      <c r="G22" s="37">
        <f t="shared" ref="G22" si="18">SUM(G23:G24)</f>
        <v>0</v>
      </c>
      <c r="H22" s="37">
        <f t="shared" ref="H22:J22" si="19">SUM(H23:H24)</f>
        <v>0</v>
      </c>
      <c r="I22" s="37">
        <f t="shared" si="19"/>
        <v>0</v>
      </c>
      <c r="J22" s="37">
        <f t="shared" si="19"/>
        <v>0</v>
      </c>
      <c r="K22" s="154" t="s">
        <v>36</v>
      </c>
    </row>
    <row r="23" spans="2:11" ht="15.75" thickBot="1" x14ac:dyDescent="0.3">
      <c r="B23" s="146"/>
      <c r="C23" s="156"/>
      <c r="D23" s="50" t="s">
        <v>55</v>
      </c>
      <c r="E23" s="152"/>
      <c r="F23" s="37">
        <f>SUM(G23:J23)</f>
        <v>0</v>
      </c>
      <c r="G23" s="37">
        <v>0</v>
      </c>
      <c r="H23" s="37">
        <v>0</v>
      </c>
      <c r="I23" s="37">
        <v>0</v>
      </c>
      <c r="J23" s="37">
        <v>0</v>
      </c>
      <c r="K23" s="152"/>
    </row>
    <row r="24" spans="2:11" ht="15.75" thickBot="1" x14ac:dyDescent="0.3">
      <c r="B24" s="147"/>
      <c r="C24" s="197"/>
      <c r="D24" s="58" t="s">
        <v>56</v>
      </c>
      <c r="E24" s="153"/>
      <c r="F24" s="37">
        <f t="shared" si="17"/>
        <v>0</v>
      </c>
      <c r="G24" s="37">
        <v>0</v>
      </c>
      <c r="H24" s="37">
        <v>0</v>
      </c>
      <c r="I24" s="37">
        <v>0</v>
      </c>
      <c r="J24" s="37">
        <v>0</v>
      </c>
      <c r="K24" s="152"/>
    </row>
    <row r="25" spans="2:11" ht="15.75" customHeight="1" thickBot="1" x14ac:dyDescent="0.3">
      <c r="B25" s="145" t="s">
        <v>14</v>
      </c>
      <c r="C25" s="196" t="s">
        <v>43</v>
      </c>
      <c r="D25" s="50" t="s">
        <v>2</v>
      </c>
      <c r="E25" s="151" t="s">
        <v>59</v>
      </c>
      <c r="F25" s="37">
        <f t="shared" ref="F25" si="20">SUM(G25:J25)</f>
        <v>218.4</v>
      </c>
      <c r="G25" s="37">
        <f t="shared" ref="G25" si="21">SUM(G26:G27)</f>
        <v>0</v>
      </c>
      <c r="H25" s="37">
        <f t="shared" ref="H25:J25" si="22">SUM(H26:H27)</f>
        <v>104</v>
      </c>
      <c r="I25" s="37">
        <f t="shared" si="22"/>
        <v>114.4</v>
      </c>
      <c r="J25" s="37">
        <f t="shared" si="22"/>
        <v>0</v>
      </c>
      <c r="K25" s="154" t="s">
        <v>36</v>
      </c>
    </row>
    <row r="26" spans="2:11" ht="19.5" customHeight="1" thickBot="1" x14ac:dyDescent="0.3">
      <c r="B26" s="146"/>
      <c r="C26" s="156"/>
      <c r="D26" s="58" t="s">
        <v>55</v>
      </c>
      <c r="E26" s="152"/>
      <c r="F26" s="37">
        <f>SUM(G26:J26)</f>
        <v>218.4</v>
      </c>
      <c r="G26" s="37">
        <v>0</v>
      </c>
      <c r="H26" s="37">
        <v>104</v>
      </c>
      <c r="I26" s="37">
        <v>114.4</v>
      </c>
      <c r="J26" s="37">
        <v>0</v>
      </c>
      <c r="K26" s="152"/>
    </row>
    <row r="27" spans="2:11" ht="18" customHeight="1" thickBot="1" x14ac:dyDescent="0.3">
      <c r="B27" s="147"/>
      <c r="C27" s="197"/>
      <c r="D27" s="50" t="s">
        <v>56</v>
      </c>
      <c r="E27" s="153"/>
      <c r="F27" s="37">
        <f t="shared" ref="F27:F28" si="23">SUM(G27:J27)</f>
        <v>0</v>
      </c>
      <c r="G27" s="37">
        <v>0</v>
      </c>
      <c r="H27" s="37">
        <v>0</v>
      </c>
      <c r="I27" s="37">
        <v>0</v>
      </c>
      <c r="J27" s="37">
        <v>0</v>
      </c>
      <c r="K27" s="152"/>
    </row>
    <row r="28" spans="2:11" ht="15.75" customHeight="1" thickBot="1" x14ac:dyDescent="0.3">
      <c r="B28" s="145" t="s">
        <v>33</v>
      </c>
      <c r="C28" s="196" t="s">
        <v>42</v>
      </c>
      <c r="D28" s="58" t="s">
        <v>2</v>
      </c>
      <c r="E28" s="151" t="s">
        <v>59</v>
      </c>
      <c r="F28" s="37">
        <f t="shared" si="23"/>
        <v>0</v>
      </c>
      <c r="G28" s="37">
        <f t="shared" ref="G28" si="24">SUM(G29:G30)</f>
        <v>0</v>
      </c>
      <c r="H28" s="37">
        <f t="shared" ref="H28:J28" si="25">SUM(H29:H30)</f>
        <v>0</v>
      </c>
      <c r="I28" s="37">
        <f t="shared" si="25"/>
        <v>0</v>
      </c>
      <c r="J28" s="37">
        <f t="shared" si="25"/>
        <v>0</v>
      </c>
      <c r="K28" s="151" t="s">
        <v>36</v>
      </c>
    </row>
    <row r="29" spans="2:11" ht="20.25" customHeight="1" thickBot="1" x14ac:dyDescent="0.3">
      <c r="B29" s="146"/>
      <c r="C29" s="156"/>
      <c r="D29" s="50" t="s">
        <v>55</v>
      </c>
      <c r="E29" s="152"/>
      <c r="F29" s="37">
        <f>SUM(G29:J29)</f>
        <v>0</v>
      </c>
      <c r="G29" s="37">
        <v>0</v>
      </c>
      <c r="H29" s="37">
        <v>0</v>
      </c>
      <c r="I29" s="37">
        <v>0</v>
      </c>
      <c r="J29" s="37">
        <v>0</v>
      </c>
      <c r="K29" s="152"/>
    </row>
    <row r="30" spans="2:11" ht="15.75" thickBot="1" x14ac:dyDescent="0.3">
      <c r="B30" s="147"/>
      <c r="C30" s="197"/>
      <c r="D30" s="58" t="s">
        <v>56</v>
      </c>
      <c r="E30" s="153"/>
      <c r="F30" s="37">
        <f t="shared" ref="F30" si="26">SUM(G30:J30)</f>
        <v>0</v>
      </c>
      <c r="G30" s="37">
        <v>0</v>
      </c>
      <c r="H30" s="37">
        <v>0</v>
      </c>
      <c r="I30" s="37">
        <v>0</v>
      </c>
      <c r="J30" s="37">
        <v>0</v>
      </c>
      <c r="K30" s="153"/>
    </row>
    <row r="31" spans="2:11" ht="15.75" customHeight="1" thickBot="1" x14ac:dyDescent="0.3">
      <c r="B31" s="177" t="s">
        <v>4</v>
      </c>
      <c r="C31" s="178"/>
      <c r="D31" s="178"/>
      <c r="E31" s="178"/>
      <c r="F31" s="178"/>
      <c r="G31" s="178"/>
      <c r="H31" s="178"/>
      <c r="I31" s="178"/>
      <c r="J31" s="178"/>
      <c r="K31" s="179"/>
    </row>
    <row r="32" spans="2:11" ht="15.75" thickBot="1" x14ac:dyDescent="0.3">
      <c r="B32" s="180"/>
      <c r="C32" s="183" t="s">
        <v>50</v>
      </c>
      <c r="D32" s="47" t="s">
        <v>2</v>
      </c>
      <c r="E32" s="160" t="s">
        <v>58</v>
      </c>
      <c r="F32" s="9">
        <f>SUM(G32:J32)</f>
        <v>64270.7</v>
      </c>
      <c r="G32" s="9">
        <f t="shared" ref="G32:I32" si="27">G35+G68+G77+G86+G92</f>
        <v>20179.699999999997</v>
      </c>
      <c r="H32" s="9">
        <f t="shared" si="27"/>
        <v>15135.9</v>
      </c>
      <c r="I32" s="9">
        <f t="shared" si="27"/>
        <v>13452.4</v>
      </c>
      <c r="J32" s="9">
        <f>J35+J68+J77+J86+J92</f>
        <v>15502.7</v>
      </c>
      <c r="K32" s="161"/>
    </row>
    <row r="33" spans="2:11" ht="15.75" thickBot="1" x14ac:dyDescent="0.3">
      <c r="B33" s="181"/>
      <c r="C33" s="183"/>
      <c r="D33" s="55" t="s">
        <v>55</v>
      </c>
      <c r="E33" s="161"/>
      <c r="F33" s="9">
        <f>SUM(G33:J33)</f>
        <v>64270.7</v>
      </c>
      <c r="G33" s="9">
        <f>G36+G69+G78+G87+G93</f>
        <v>20179.699999999997</v>
      </c>
      <c r="H33" s="9">
        <f t="shared" ref="H33:J33" si="28">H36+H69+H78+H87+H93</f>
        <v>15135.9</v>
      </c>
      <c r="I33" s="9">
        <f t="shared" si="28"/>
        <v>13452.4</v>
      </c>
      <c r="J33" s="9">
        <f t="shared" si="28"/>
        <v>15502.7</v>
      </c>
      <c r="K33" s="161"/>
    </row>
    <row r="34" spans="2:11" ht="15.75" thickBot="1" x14ac:dyDescent="0.3">
      <c r="B34" s="182"/>
      <c r="C34" s="184"/>
      <c r="D34" s="47" t="s">
        <v>56</v>
      </c>
      <c r="E34" s="162"/>
      <c r="F34" s="9">
        <f>SUM(G34:J34)</f>
        <v>0</v>
      </c>
      <c r="G34" s="9">
        <f t="shared" ref="G34" si="29">G37+G70+G79</f>
        <v>0</v>
      </c>
      <c r="H34" s="9">
        <f t="shared" ref="H34:J34" si="30">H37+H70+H79</f>
        <v>0</v>
      </c>
      <c r="I34" s="9">
        <f t="shared" si="30"/>
        <v>0</v>
      </c>
      <c r="J34" s="9">
        <f t="shared" si="30"/>
        <v>0</v>
      </c>
      <c r="K34" s="185"/>
    </row>
    <row r="35" spans="2:11" ht="15.75" thickBot="1" x14ac:dyDescent="0.3">
      <c r="B35" s="134">
        <v>1</v>
      </c>
      <c r="C35" s="137" t="s">
        <v>28</v>
      </c>
      <c r="D35" s="56" t="s">
        <v>2</v>
      </c>
      <c r="E35" s="140" t="s">
        <v>58</v>
      </c>
      <c r="F35" s="11">
        <f>SUM(G35:J35)</f>
        <v>5981.2000000000007</v>
      </c>
      <c r="G35" s="11">
        <f>G38+G41+G44+G47+G50+G53+G56+G59+G62+G65</f>
        <v>1216</v>
      </c>
      <c r="H35" s="11">
        <f t="shared" ref="H35:J37" si="31">H38+H41+H44+H47+H50+H53+H56+H59+H62+H65</f>
        <v>277</v>
      </c>
      <c r="I35" s="11">
        <f t="shared" si="31"/>
        <v>1643.4</v>
      </c>
      <c r="J35" s="11">
        <f t="shared" si="31"/>
        <v>2844.8</v>
      </c>
      <c r="K35" s="143" t="s">
        <v>3</v>
      </c>
    </row>
    <row r="36" spans="2:11" ht="15.75" thickBot="1" x14ac:dyDescent="0.3">
      <c r="B36" s="135"/>
      <c r="C36" s="138"/>
      <c r="D36" s="48" t="s">
        <v>55</v>
      </c>
      <c r="E36" s="141"/>
      <c r="F36" s="11">
        <f t="shared" ref="F36:F37" si="32">SUM(G36:J36)</f>
        <v>5981.2000000000007</v>
      </c>
      <c r="G36" s="11">
        <f>G39+G42+G45+G48+G51+G54+G57+G60+G63+G66</f>
        <v>1216</v>
      </c>
      <c r="H36" s="11">
        <f t="shared" si="31"/>
        <v>277</v>
      </c>
      <c r="I36" s="11">
        <f t="shared" si="31"/>
        <v>1643.4</v>
      </c>
      <c r="J36" s="11">
        <f t="shared" si="31"/>
        <v>2844.8</v>
      </c>
      <c r="K36" s="141"/>
    </row>
    <row r="37" spans="2:11" ht="15.75" thickBot="1" x14ac:dyDescent="0.3">
      <c r="B37" s="136"/>
      <c r="C37" s="139"/>
      <c r="D37" s="56" t="s">
        <v>56</v>
      </c>
      <c r="E37" s="142"/>
      <c r="F37" s="11">
        <f t="shared" si="32"/>
        <v>0</v>
      </c>
      <c r="G37" s="11">
        <f>G40+G43+G46+G49+G52+G55+G58+G61+G64+G67</f>
        <v>0</v>
      </c>
      <c r="H37" s="11">
        <f t="shared" si="31"/>
        <v>0</v>
      </c>
      <c r="I37" s="11">
        <f t="shared" si="31"/>
        <v>0</v>
      </c>
      <c r="J37" s="11">
        <f t="shared" si="31"/>
        <v>0</v>
      </c>
      <c r="K37" s="144"/>
    </row>
    <row r="38" spans="2:11" ht="15.75" thickBot="1" x14ac:dyDescent="0.3">
      <c r="B38" s="145" t="s">
        <v>9</v>
      </c>
      <c r="C38" s="148" t="s">
        <v>30</v>
      </c>
      <c r="D38" s="49" t="s">
        <v>2</v>
      </c>
      <c r="E38" s="151" t="s">
        <v>59</v>
      </c>
      <c r="F38" s="6">
        <f>SUM(G38:J38)</f>
        <v>0</v>
      </c>
      <c r="G38" s="6">
        <f t="shared" ref="G38" si="33">SUM(G39:G40)</f>
        <v>0</v>
      </c>
      <c r="H38" s="6">
        <f t="shared" ref="H38:J38" si="34">SUM(H39:H40)</f>
        <v>0</v>
      </c>
      <c r="I38" s="6">
        <f t="shared" si="34"/>
        <v>0</v>
      </c>
      <c r="J38" s="6">
        <f t="shared" si="34"/>
        <v>0</v>
      </c>
      <c r="K38" s="154" t="s">
        <v>3</v>
      </c>
    </row>
    <row r="39" spans="2:11" ht="15.75" thickBot="1" x14ac:dyDescent="0.3">
      <c r="B39" s="146"/>
      <c r="C39" s="149"/>
      <c r="D39" s="57" t="s">
        <v>55</v>
      </c>
      <c r="E39" s="152"/>
      <c r="F39" s="6">
        <f t="shared" ref="F39:F40" si="35">SUM(G39:J39)</f>
        <v>0</v>
      </c>
      <c r="G39" s="6">
        <v>0</v>
      </c>
      <c r="H39" s="6">
        <v>0</v>
      </c>
      <c r="I39" s="6">
        <v>0</v>
      </c>
      <c r="J39" s="6">
        <v>0</v>
      </c>
      <c r="K39" s="152"/>
    </row>
    <row r="40" spans="2:11" ht="15.75" thickBot="1" x14ac:dyDescent="0.3">
      <c r="B40" s="147"/>
      <c r="C40" s="150"/>
      <c r="D40" s="49" t="s">
        <v>56</v>
      </c>
      <c r="E40" s="153"/>
      <c r="F40" s="6">
        <f t="shared" si="35"/>
        <v>0</v>
      </c>
      <c r="G40" s="6">
        <v>0</v>
      </c>
      <c r="H40" s="6">
        <v>0</v>
      </c>
      <c r="I40" s="6">
        <v>0</v>
      </c>
      <c r="J40" s="6">
        <v>0</v>
      </c>
      <c r="K40" s="164"/>
    </row>
    <row r="41" spans="2:11" ht="15.75" customHeight="1" thickBot="1" x14ac:dyDescent="0.3">
      <c r="B41" s="145" t="s">
        <v>11</v>
      </c>
      <c r="C41" s="155" t="s">
        <v>29</v>
      </c>
      <c r="D41" s="58" t="s">
        <v>2</v>
      </c>
      <c r="E41" s="151" t="s">
        <v>58</v>
      </c>
      <c r="F41" s="6">
        <f>SUM(G41:J41)</f>
        <v>0</v>
      </c>
      <c r="G41" s="6">
        <f>G42+G43</f>
        <v>0</v>
      </c>
      <c r="H41" s="6">
        <v>0</v>
      </c>
      <c r="I41" s="6">
        <f>I42+I43</f>
        <v>0</v>
      </c>
      <c r="J41" s="6">
        <f>J42+J43</f>
        <v>0</v>
      </c>
      <c r="K41" s="154" t="s">
        <v>3</v>
      </c>
    </row>
    <row r="42" spans="2:11" ht="15.75" thickBot="1" x14ac:dyDescent="0.3">
      <c r="B42" s="146"/>
      <c r="C42" s="156"/>
      <c r="D42" s="50" t="s">
        <v>55</v>
      </c>
      <c r="E42" s="152"/>
      <c r="F42" s="6">
        <f t="shared" ref="F42:F46" si="36">SUM(G42:J42)</f>
        <v>0</v>
      </c>
      <c r="G42" s="6">
        <v>0</v>
      </c>
      <c r="H42" s="6">
        <v>0</v>
      </c>
      <c r="I42" s="6">
        <v>0</v>
      </c>
      <c r="J42" s="6">
        <v>0</v>
      </c>
      <c r="K42" s="152"/>
    </row>
    <row r="43" spans="2:11" ht="15.75" thickBot="1" x14ac:dyDescent="0.3">
      <c r="B43" s="146"/>
      <c r="C43" s="156"/>
      <c r="D43" s="58" t="s">
        <v>56</v>
      </c>
      <c r="E43" s="153"/>
      <c r="F43" s="7">
        <f t="shared" si="36"/>
        <v>0</v>
      </c>
      <c r="G43" s="7">
        <v>0</v>
      </c>
      <c r="H43" s="7">
        <v>0</v>
      </c>
      <c r="I43" s="7">
        <v>0</v>
      </c>
      <c r="J43" s="7">
        <v>0</v>
      </c>
      <c r="K43" s="152"/>
    </row>
    <row r="44" spans="2:11" ht="15.75" customHeight="1" thickBot="1" x14ac:dyDescent="0.3">
      <c r="B44" s="145" t="s">
        <v>14</v>
      </c>
      <c r="C44" s="155" t="s">
        <v>31</v>
      </c>
      <c r="D44" s="51" t="s">
        <v>2</v>
      </c>
      <c r="E44" s="151" t="s">
        <v>60</v>
      </c>
      <c r="F44" s="8">
        <f t="shared" si="36"/>
        <v>4749.2000000000007</v>
      </c>
      <c r="G44" s="8">
        <f t="shared" ref="G44" si="37">SUM(G45:G46)</f>
        <v>0</v>
      </c>
      <c r="H44" s="8">
        <f t="shared" ref="H44:J44" si="38">SUM(H45:H46)</f>
        <v>277</v>
      </c>
      <c r="I44" s="8">
        <f t="shared" si="38"/>
        <v>1627.4</v>
      </c>
      <c r="J44" s="8">
        <f t="shared" si="38"/>
        <v>2844.8</v>
      </c>
      <c r="K44" s="154" t="s">
        <v>36</v>
      </c>
    </row>
    <row r="45" spans="2:11" ht="15.75" thickBot="1" x14ac:dyDescent="0.3">
      <c r="B45" s="146"/>
      <c r="C45" s="156"/>
      <c r="D45" s="58" t="s">
        <v>55</v>
      </c>
      <c r="E45" s="152"/>
      <c r="F45" s="6">
        <f t="shared" si="36"/>
        <v>4749.2000000000007</v>
      </c>
      <c r="G45" s="6">
        <v>0</v>
      </c>
      <c r="H45" s="6">
        <v>277</v>
      </c>
      <c r="I45" s="6">
        <v>1627.4</v>
      </c>
      <c r="J45" s="6">
        <v>2844.8</v>
      </c>
      <c r="K45" s="152"/>
    </row>
    <row r="46" spans="2:11" ht="15.75" thickBot="1" x14ac:dyDescent="0.3">
      <c r="B46" s="147"/>
      <c r="C46" s="165"/>
      <c r="D46" s="52" t="s">
        <v>56</v>
      </c>
      <c r="E46" s="153"/>
      <c r="F46" s="6">
        <f t="shared" si="36"/>
        <v>0</v>
      </c>
      <c r="G46" s="6">
        <v>0</v>
      </c>
      <c r="H46" s="6">
        <v>0</v>
      </c>
      <c r="I46" s="6">
        <v>0</v>
      </c>
      <c r="J46" s="6">
        <v>0</v>
      </c>
      <c r="K46" s="152"/>
    </row>
    <row r="47" spans="2:11" ht="15.75" customHeight="1" thickBot="1" x14ac:dyDescent="0.3">
      <c r="B47" s="145" t="s">
        <v>33</v>
      </c>
      <c r="C47" s="155" t="s">
        <v>32</v>
      </c>
      <c r="D47" s="51" t="s">
        <v>2</v>
      </c>
      <c r="E47" s="151" t="s">
        <v>60</v>
      </c>
      <c r="F47" s="8">
        <f t="shared" ref="F47:F49" si="39">SUM(G47:J47)</f>
        <v>0</v>
      </c>
      <c r="G47" s="8">
        <f t="shared" ref="G47" si="40">SUM(G48:G49)</f>
        <v>0</v>
      </c>
      <c r="H47" s="8">
        <f t="shared" ref="H47:J47" si="41">SUM(H48:H49)</f>
        <v>0</v>
      </c>
      <c r="I47" s="8">
        <f t="shared" si="41"/>
        <v>0</v>
      </c>
      <c r="J47" s="8">
        <f t="shared" si="41"/>
        <v>0</v>
      </c>
      <c r="K47" s="154" t="s">
        <v>36</v>
      </c>
    </row>
    <row r="48" spans="2:11" ht="15.75" thickBot="1" x14ac:dyDescent="0.3">
      <c r="B48" s="146"/>
      <c r="C48" s="156"/>
      <c r="D48" s="58" t="s">
        <v>55</v>
      </c>
      <c r="E48" s="152"/>
      <c r="F48" s="6">
        <f t="shared" si="39"/>
        <v>0</v>
      </c>
      <c r="G48" s="6">
        <v>0</v>
      </c>
      <c r="H48" s="6">
        <v>0</v>
      </c>
      <c r="I48" s="6">
        <v>0</v>
      </c>
      <c r="J48" s="6">
        <v>0</v>
      </c>
      <c r="K48" s="152"/>
    </row>
    <row r="49" spans="2:11" ht="15.75" thickBot="1" x14ac:dyDescent="0.3">
      <c r="B49" s="147"/>
      <c r="C49" s="165"/>
      <c r="D49" s="52" t="s">
        <v>56</v>
      </c>
      <c r="E49" s="153"/>
      <c r="F49" s="6">
        <f t="shared" si="39"/>
        <v>0</v>
      </c>
      <c r="G49" s="6">
        <v>0</v>
      </c>
      <c r="H49" s="6">
        <v>0</v>
      </c>
      <c r="I49" s="6">
        <v>0</v>
      </c>
      <c r="J49" s="6">
        <v>0</v>
      </c>
      <c r="K49" s="152"/>
    </row>
    <row r="50" spans="2:11" ht="15.75" customHeight="1" thickBot="1" x14ac:dyDescent="0.3">
      <c r="B50" s="145" t="s">
        <v>87</v>
      </c>
      <c r="C50" s="155" t="s">
        <v>88</v>
      </c>
      <c r="D50" s="51" t="s">
        <v>2</v>
      </c>
      <c r="E50" s="151" t="s">
        <v>59</v>
      </c>
      <c r="F50" s="8">
        <f t="shared" ref="F50:F52" si="42">SUM(G50:J50)</f>
        <v>16</v>
      </c>
      <c r="G50" s="8">
        <f t="shared" ref="G50" si="43">SUM(G51:G52)</f>
        <v>0</v>
      </c>
      <c r="H50" s="8">
        <f t="shared" ref="H50:I50" si="44">SUM(H51:H52)</f>
        <v>0</v>
      </c>
      <c r="I50" s="8">
        <f t="shared" si="44"/>
        <v>16</v>
      </c>
      <c r="J50" s="8">
        <f>SUM(J51:J52)</f>
        <v>0</v>
      </c>
      <c r="K50" s="154" t="s">
        <v>36</v>
      </c>
    </row>
    <row r="51" spans="2:11" ht="15.75" thickBot="1" x14ac:dyDescent="0.3">
      <c r="B51" s="146"/>
      <c r="C51" s="156"/>
      <c r="D51" s="58" t="s">
        <v>55</v>
      </c>
      <c r="E51" s="152"/>
      <c r="F51" s="6">
        <f t="shared" si="42"/>
        <v>16</v>
      </c>
      <c r="G51" s="6">
        <v>0</v>
      </c>
      <c r="H51" s="6">
        <v>0</v>
      </c>
      <c r="I51" s="6">
        <v>16</v>
      </c>
      <c r="J51" s="6">
        <v>0</v>
      </c>
      <c r="K51" s="152"/>
    </row>
    <row r="52" spans="2:11" ht="15.75" thickBot="1" x14ac:dyDescent="0.3">
      <c r="B52" s="147"/>
      <c r="C52" s="165"/>
      <c r="D52" s="52" t="s">
        <v>56</v>
      </c>
      <c r="E52" s="153"/>
      <c r="F52" s="6">
        <f t="shared" si="42"/>
        <v>0</v>
      </c>
      <c r="G52" s="6">
        <v>0</v>
      </c>
      <c r="H52" s="6">
        <v>0</v>
      </c>
      <c r="I52" s="6">
        <v>0</v>
      </c>
      <c r="J52" s="6">
        <v>0</v>
      </c>
      <c r="K52" s="152"/>
    </row>
    <row r="53" spans="2:11" ht="15.75" customHeight="1" thickBot="1" x14ac:dyDescent="0.3">
      <c r="B53" s="145" t="s">
        <v>122</v>
      </c>
      <c r="C53" s="166" t="s">
        <v>180</v>
      </c>
      <c r="D53" s="51" t="s">
        <v>2</v>
      </c>
      <c r="E53" s="151" t="s">
        <v>59</v>
      </c>
      <c r="F53" s="8">
        <f t="shared" ref="F53:F67" si="45">SUM(G53:J53)</f>
        <v>0</v>
      </c>
      <c r="G53" s="8">
        <f t="shared" ref="G53" si="46">SUM(G54:G55)</f>
        <v>0</v>
      </c>
      <c r="H53" s="8">
        <f t="shared" ref="H53:I53" si="47">SUM(H54:H55)</f>
        <v>0</v>
      </c>
      <c r="I53" s="8">
        <f t="shared" si="47"/>
        <v>0</v>
      </c>
      <c r="J53" s="8">
        <f>SUM(J54:J55)</f>
        <v>0</v>
      </c>
      <c r="K53" s="154" t="s">
        <v>125</v>
      </c>
    </row>
    <row r="54" spans="2:11" ht="15.75" thickBot="1" x14ac:dyDescent="0.3">
      <c r="B54" s="146"/>
      <c r="C54" s="167"/>
      <c r="D54" s="58" t="s">
        <v>55</v>
      </c>
      <c r="E54" s="152"/>
      <c r="F54" s="6">
        <f t="shared" si="45"/>
        <v>0</v>
      </c>
      <c r="G54" s="6">
        <v>0</v>
      </c>
      <c r="H54" s="6">
        <v>0</v>
      </c>
      <c r="I54" s="6">
        <v>0</v>
      </c>
      <c r="J54" s="6">
        <v>0</v>
      </c>
      <c r="K54" s="152"/>
    </row>
    <row r="55" spans="2:11" ht="23.25" customHeight="1" thickBot="1" x14ac:dyDescent="0.3">
      <c r="B55" s="147"/>
      <c r="C55" s="168"/>
      <c r="D55" s="52" t="s">
        <v>56</v>
      </c>
      <c r="E55" s="153"/>
      <c r="F55" s="6">
        <f t="shared" si="45"/>
        <v>0</v>
      </c>
      <c r="G55" s="6">
        <v>0</v>
      </c>
      <c r="H55" s="6">
        <v>0</v>
      </c>
      <c r="I55" s="6">
        <v>0</v>
      </c>
      <c r="J55" s="6">
        <v>0</v>
      </c>
      <c r="K55" s="152"/>
    </row>
    <row r="56" spans="2:11" ht="15.75" thickBot="1" x14ac:dyDescent="0.3">
      <c r="B56" s="145" t="s">
        <v>123</v>
      </c>
      <c r="C56" s="166" t="s">
        <v>127</v>
      </c>
      <c r="D56" s="51" t="s">
        <v>2</v>
      </c>
      <c r="E56" s="151" t="s">
        <v>59</v>
      </c>
      <c r="F56" s="8">
        <f t="shared" ref="F56:F58" si="48">SUM(G56:J56)</f>
        <v>0</v>
      </c>
      <c r="G56" s="8">
        <f t="shared" ref="G56" si="49">SUM(G57:G58)</f>
        <v>0</v>
      </c>
      <c r="H56" s="8">
        <f t="shared" ref="H56:I56" si="50">SUM(H57:H58)</f>
        <v>0</v>
      </c>
      <c r="I56" s="8">
        <f t="shared" si="50"/>
        <v>0</v>
      </c>
      <c r="J56" s="8">
        <f>SUM(J57:J58)</f>
        <v>0</v>
      </c>
      <c r="K56" s="154" t="s">
        <v>36</v>
      </c>
    </row>
    <row r="57" spans="2:11" ht="15.75" thickBot="1" x14ac:dyDescent="0.3">
      <c r="B57" s="146"/>
      <c r="C57" s="167"/>
      <c r="D57" s="58" t="s">
        <v>55</v>
      </c>
      <c r="E57" s="152"/>
      <c r="F57" s="6">
        <f t="shared" si="48"/>
        <v>0</v>
      </c>
      <c r="G57" s="6">
        <v>0</v>
      </c>
      <c r="H57" s="6">
        <v>0</v>
      </c>
      <c r="I57" s="6">
        <v>0</v>
      </c>
      <c r="J57" s="6">
        <v>0</v>
      </c>
      <c r="K57" s="152"/>
    </row>
    <row r="58" spans="2:11" ht="15.75" thickBot="1" x14ac:dyDescent="0.3">
      <c r="B58" s="147"/>
      <c r="C58" s="168"/>
      <c r="D58" s="52" t="s">
        <v>56</v>
      </c>
      <c r="E58" s="153"/>
      <c r="F58" s="6">
        <f t="shared" si="48"/>
        <v>0</v>
      </c>
      <c r="G58" s="6">
        <v>0</v>
      </c>
      <c r="H58" s="6">
        <v>0</v>
      </c>
      <c r="I58" s="6">
        <v>0</v>
      </c>
      <c r="J58" s="6">
        <v>0</v>
      </c>
      <c r="K58" s="152"/>
    </row>
    <row r="59" spans="2:11" ht="15.75" thickBot="1" x14ac:dyDescent="0.3">
      <c r="B59" s="145" t="s">
        <v>126</v>
      </c>
      <c r="C59" s="166" t="s">
        <v>124</v>
      </c>
      <c r="D59" s="51" t="s">
        <v>2</v>
      </c>
      <c r="E59" s="151" t="s">
        <v>59</v>
      </c>
      <c r="F59" s="8">
        <f t="shared" si="45"/>
        <v>0</v>
      </c>
      <c r="G59" s="8">
        <f t="shared" ref="G59" si="51">SUM(G60:G61)</f>
        <v>0</v>
      </c>
      <c r="H59" s="8">
        <f t="shared" ref="H59:I59" si="52">SUM(H60:H61)</f>
        <v>0</v>
      </c>
      <c r="I59" s="8">
        <f t="shared" si="52"/>
        <v>0</v>
      </c>
      <c r="J59" s="8">
        <f>SUM(J60:J61)</f>
        <v>0</v>
      </c>
      <c r="K59" s="154" t="s">
        <v>36</v>
      </c>
    </row>
    <row r="60" spans="2:11" ht="15.75" thickBot="1" x14ac:dyDescent="0.3">
      <c r="B60" s="146"/>
      <c r="C60" s="167"/>
      <c r="D60" s="58" t="s">
        <v>55</v>
      </c>
      <c r="E60" s="152"/>
      <c r="F60" s="6">
        <f t="shared" si="45"/>
        <v>0</v>
      </c>
      <c r="G60" s="6">
        <v>0</v>
      </c>
      <c r="H60" s="6">
        <v>0</v>
      </c>
      <c r="I60" s="6">
        <v>0</v>
      </c>
      <c r="J60" s="6">
        <v>0</v>
      </c>
      <c r="K60" s="152"/>
    </row>
    <row r="61" spans="2:11" ht="15.75" thickBot="1" x14ac:dyDescent="0.3">
      <c r="B61" s="147"/>
      <c r="C61" s="168"/>
      <c r="D61" s="52" t="s">
        <v>56</v>
      </c>
      <c r="E61" s="153"/>
      <c r="F61" s="6">
        <f t="shared" si="45"/>
        <v>0</v>
      </c>
      <c r="G61" s="6">
        <v>0</v>
      </c>
      <c r="H61" s="6">
        <v>0</v>
      </c>
      <c r="I61" s="6">
        <v>0</v>
      </c>
      <c r="J61" s="6">
        <v>0</v>
      </c>
      <c r="K61" s="152"/>
    </row>
    <row r="62" spans="2:11" ht="15.75" thickBot="1" x14ac:dyDescent="0.3">
      <c r="B62" s="145" t="s">
        <v>225</v>
      </c>
      <c r="C62" s="166" t="s">
        <v>226</v>
      </c>
      <c r="D62" s="51" t="s">
        <v>2</v>
      </c>
      <c r="E62" s="151" t="s">
        <v>58</v>
      </c>
      <c r="F62" s="8">
        <f t="shared" si="45"/>
        <v>650</v>
      </c>
      <c r="G62" s="8">
        <f>SUM(G63:G64)</f>
        <v>650</v>
      </c>
      <c r="H62" s="8">
        <f t="shared" ref="H62:I62" si="53">SUM(H63:H64)</f>
        <v>0</v>
      </c>
      <c r="I62" s="8">
        <f t="shared" si="53"/>
        <v>0</v>
      </c>
      <c r="J62" s="8">
        <f>SUM(J63:J64)</f>
        <v>0</v>
      </c>
      <c r="K62" s="154" t="s">
        <v>36</v>
      </c>
    </row>
    <row r="63" spans="2:11" ht="15.75" thickBot="1" x14ac:dyDescent="0.3">
      <c r="B63" s="146"/>
      <c r="C63" s="167"/>
      <c r="D63" s="58" t="s">
        <v>55</v>
      </c>
      <c r="E63" s="152"/>
      <c r="F63" s="6">
        <f t="shared" si="45"/>
        <v>650</v>
      </c>
      <c r="G63" s="6">
        <v>650</v>
      </c>
      <c r="H63" s="6">
        <v>0</v>
      </c>
      <c r="I63" s="6">
        <v>0</v>
      </c>
      <c r="J63" s="6">
        <v>0</v>
      </c>
      <c r="K63" s="152"/>
    </row>
    <row r="64" spans="2:11" ht="15.75" thickBot="1" x14ac:dyDescent="0.3">
      <c r="B64" s="147"/>
      <c r="C64" s="168"/>
      <c r="D64" s="52" t="s">
        <v>56</v>
      </c>
      <c r="E64" s="153"/>
      <c r="F64" s="6">
        <f t="shared" si="45"/>
        <v>0</v>
      </c>
      <c r="G64" s="6">
        <v>0</v>
      </c>
      <c r="H64" s="6">
        <v>0</v>
      </c>
      <c r="I64" s="6">
        <v>0</v>
      </c>
      <c r="J64" s="6">
        <v>0</v>
      </c>
      <c r="K64" s="152"/>
    </row>
    <row r="65" spans="2:11" ht="21" customHeight="1" thickBot="1" x14ac:dyDescent="0.3">
      <c r="B65" s="145" t="s">
        <v>229</v>
      </c>
      <c r="C65" s="166" t="s">
        <v>230</v>
      </c>
      <c r="D65" s="51" t="s">
        <v>2</v>
      </c>
      <c r="E65" s="151" t="s">
        <v>58</v>
      </c>
      <c r="F65" s="8">
        <f t="shared" si="45"/>
        <v>566</v>
      </c>
      <c r="G65" s="8">
        <f>SUM(G66:G67)</f>
        <v>566</v>
      </c>
      <c r="H65" s="8">
        <f t="shared" ref="H65:I65" si="54">SUM(H66:H67)</f>
        <v>0</v>
      </c>
      <c r="I65" s="8">
        <f t="shared" si="54"/>
        <v>0</v>
      </c>
      <c r="J65" s="8">
        <f>SUM(J66:J67)</f>
        <v>0</v>
      </c>
      <c r="K65" s="154" t="s">
        <v>36</v>
      </c>
    </row>
    <row r="66" spans="2:11" ht="18" customHeight="1" thickBot="1" x14ac:dyDescent="0.3">
      <c r="B66" s="146"/>
      <c r="C66" s="167"/>
      <c r="D66" s="58" t="s">
        <v>55</v>
      </c>
      <c r="E66" s="152"/>
      <c r="F66" s="6">
        <f t="shared" si="45"/>
        <v>566</v>
      </c>
      <c r="G66" s="6">
        <v>566</v>
      </c>
      <c r="H66" s="6">
        <v>0</v>
      </c>
      <c r="I66" s="6">
        <v>0</v>
      </c>
      <c r="J66" s="6">
        <v>0</v>
      </c>
      <c r="K66" s="152"/>
    </row>
    <row r="67" spans="2:11" ht="25.5" customHeight="1" thickBot="1" x14ac:dyDescent="0.3">
      <c r="B67" s="147"/>
      <c r="C67" s="168"/>
      <c r="D67" s="52" t="s">
        <v>56</v>
      </c>
      <c r="E67" s="153"/>
      <c r="F67" s="6">
        <f t="shared" si="45"/>
        <v>0</v>
      </c>
      <c r="G67" s="6">
        <v>0</v>
      </c>
      <c r="H67" s="6">
        <v>0</v>
      </c>
      <c r="I67" s="6">
        <v>0</v>
      </c>
      <c r="J67" s="6">
        <v>0</v>
      </c>
      <c r="K67" s="152"/>
    </row>
    <row r="68" spans="2:11" ht="15.75" thickBot="1" x14ac:dyDescent="0.3">
      <c r="B68" s="134">
        <v>2</v>
      </c>
      <c r="C68" s="137" t="s">
        <v>34</v>
      </c>
      <c r="D68" s="48" t="s">
        <v>2</v>
      </c>
      <c r="E68" s="140" t="s">
        <v>58</v>
      </c>
      <c r="F68" s="11">
        <f>G68+H68+I68+J68</f>
        <v>20378.900000000001</v>
      </c>
      <c r="G68" s="11">
        <f t="shared" ref="G68:H70" si="55">G71+G74</f>
        <v>11213</v>
      </c>
      <c r="H68" s="11">
        <f t="shared" si="55"/>
        <v>3619</v>
      </c>
      <c r="I68" s="11">
        <f t="shared" ref="I68:J70" si="56">I71+I74</f>
        <v>1780</v>
      </c>
      <c r="J68" s="11">
        <f t="shared" si="56"/>
        <v>3766.8999999999996</v>
      </c>
      <c r="K68" s="143" t="s">
        <v>3</v>
      </c>
    </row>
    <row r="69" spans="2:11" ht="15.75" thickBot="1" x14ac:dyDescent="0.3">
      <c r="B69" s="135"/>
      <c r="C69" s="138"/>
      <c r="D69" s="56" t="s">
        <v>55</v>
      </c>
      <c r="E69" s="141"/>
      <c r="F69" s="11">
        <f t="shared" ref="F69:F70" si="57">G69+H69+I69+J69</f>
        <v>20378.900000000001</v>
      </c>
      <c r="G69" s="11">
        <f t="shared" si="55"/>
        <v>11213</v>
      </c>
      <c r="H69" s="11">
        <f t="shared" si="55"/>
        <v>3619</v>
      </c>
      <c r="I69" s="11">
        <f t="shared" si="56"/>
        <v>1780</v>
      </c>
      <c r="J69" s="11">
        <f t="shared" si="56"/>
        <v>3766.8999999999996</v>
      </c>
      <c r="K69" s="141"/>
    </row>
    <row r="70" spans="2:11" ht="15.75" thickBot="1" x14ac:dyDescent="0.3">
      <c r="B70" s="136"/>
      <c r="C70" s="139"/>
      <c r="D70" s="48" t="s">
        <v>56</v>
      </c>
      <c r="E70" s="142"/>
      <c r="F70" s="11">
        <f t="shared" si="57"/>
        <v>0</v>
      </c>
      <c r="G70" s="11">
        <f t="shared" si="55"/>
        <v>0</v>
      </c>
      <c r="H70" s="11">
        <f t="shared" si="55"/>
        <v>0</v>
      </c>
      <c r="I70" s="11">
        <f t="shared" si="56"/>
        <v>0</v>
      </c>
      <c r="J70" s="11">
        <f t="shared" si="56"/>
        <v>0</v>
      </c>
      <c r="K70" s="144"/>
    </row>
    <row r="71" spans="2:11" ht="15.75" thickBot="1" x14ac:dyDescent="0.3">
      <c r="B71" s="145" t="s">
        <v>12</v>
      </c>
      <c r="C71" s="189" t="s">
        <v>35</v>
      </c>
      <c r="D71" s="59" t="s">
        <v>2</v>
      </c>
      <c r="E71" s="151" t="s">
        <v>58</v>
      </c>
      <c r="F71" s="6">
        <f>SUM(G71:J71)</f>
        <v>9256</v>
      </c>
      <c r="G71" s="6">
        <f t="shared" ref="G71" si="58">SUM(G72:G73)</f>
        <v>8670.2999999999993</v>
      </c>
      <c r="H71" s="6">
        <f t="shared" ref="H71:J71" si="59">SUM(H72:H73)</f>
        <v>0</v>
      </c>
      <c r="I71" s="6">
        <f t="shared" si="59"/>
        <v>0</v>
      </c>
      <c r="J71" s="6">
        <f t="shared" si="59"/>
        <v>585.70000000000005</v>
      </c>
      <c r="K71" s="154" t="s">
        <v>36</v>
      </c>
    </row>
    <row r="72" spans="2:11" ht="15.75" thickBot="1" x14ac:dyDescent="0.3">
      <c r="B72" s="146"/>
      <c r="C72" s="190"/>
      <c r="D72" s="59" t="s">
        <v>55</v>
      </c>
      <c r="E72" s="152"/>
      <c r="F72" s="6">
        <f t="shared" ref="F72:F73" si="60">SUM(G72:J72)</f>
        <v>9256</v>
      </c>
      <c r="G72" s="6">
        <v>8670.2999999999993</v>
      </c>
      <c r="H72" s="6">
        <v>0</v>
      </c>
      <c r="I72" s="6">
        <v>0</v>
      </c>
      <c r="J72" s="6">
        <v>585.70000000000005</v>
      </c>
      <c r="K72" s="152"/>
    </row>
    <row r="73" spans="2:11" ht="15.75" thickBot="1" x14ac:dyDescent="0.3">
      <c r="B73" s="147"/>
      <c r="C73" s="191"/>
      <c r="D73" s="53" t="s">
        <v>56</v>
      </c>
      <c r="E73" s="153"/>
      <c r="F73" s="6">
        <f t="shared" si="60"/>
        <v>0</v>
      </c>
      <c r="G73" s="6">
        <v>0</v>
      </c>
      <c r="H73" s="6">
        <v>0</v>
      </c>
      <c r="I73" s="6">
        <v>0</v>
      </c>
      <c r="J73" s="6">
        <v>0</v>
      </c>
      <c r="K73" s="152"/>
    </row>
    <row r="74" spans="2:11" ht="15.75" thickBot="1" x14ac:dyDescent="0.3">
      <c r="B74" s="145" t="s">
        <v>13</v>
      </c>
      <c r="C74" s="189" t="s">
        <v>121</v>
      </c>
      <c r="D74" s="59" t="s">
        <v>2</v>
      </c>
      <c r="E74" s="151" t="s">
        <v>58</v>
      </c>
      <c r="F74" s="6">
        <f>SUM(G74:J74)</f>
        <v>11122.9</v>
      </c>
      <c r="G74" s="6">
        <f t="shared" ref="G74" si="61">SUM(G75:G76)</f>
        <v>2542.6999999999998</v>
      </c>
      <c r="H74" s="6">
        <f t="shared" ref="H74:J74" si="62">SUM(H75:H76)</f>
        <v>3619</v>
      </c>
      <c r="I74" s="6">
        <f t="shared" si="62"/>
        <v>1780</v>
      </c>
      <c r="J74" s="6">
        <f t="shared" si="62"/>
        <v>3181.2</v>
      </c>
      <c r="K74" s="154" t="s">
        <v>36</v>
      </c>
    </row>
    <row r="75" spans="2:11" ht="15.75" thickBot="1" x14ac:dyDescent="0.3">
      <c r="B75" s="146"/>
      <c r="C75" s="190"/>
      <c r="D75" s="59" t="s">
        <v>55</v>
      </c>
      <c r="E75" s="152"/>
      <c r="F75" s="6">
        <f t="shared" ref="F75:F76" si="63">SUM(G75:J75)</f>
        <v>11122.9</v>
      </c>
      <c r="G75" s="6">
        <v>2542.6999999999998</v>
      </c>
      <c r="H75" s="6">
        <v>3619</v>
      </c>
      <c r="I75" s="6">
        <v>1780</v>
      </c>
      <c r="J75" s="6">
        <v>3181.2</v>
      </c>
      <c r="K75" s="152"/>
    </row>
    <row r="76" spans="2:11" ht="15.75" thickBot="1" x14ac:dyDescent="0.3">
      <c r="B76" s="147"/>
      <c r="C76" s="191"/>
      <c r="D76" s="53" t="s">
        <v>56</v>
      </c>
      <c r="E76" s="153"/>
      <c r="F76" s="6">
        <f t="shared" si="63"/>
        <v>0</v>
      </c>
      <c r="G76" s="6">
        <v>0</v>
      </c>
      <c r="H76" s="6">
        <v>0</v>
      </c>
      <c r="I76" s="6">
        <v>0</v>
      </c>
      <c r="J76" s="6">
        <v>0</v>
      </c>
      <c r="K76" s="152"/>
    </row>
    <row r="77" spans="2:11" ht="15.75" thickBot="1" x14ac:dyDescent="0.3">
      <c r="B77" s="134">
        <v>3</v>
      </c>
      <c r="C77" s="137" t="s">
        <v>37</v>
      </c>
      <c r="D77" s="56" t="s">
        <v>2</v>
      </c>
      <c r="E77" s="140" t="s">
        <v>58</v>
      </c>
      <c r="F77" s="11">
        <f>SUM(G77:J77)</f>
        <v>26297.1</v>
      </c>
      <c r="G77" s="11">
        <f t="shared" ref="G77" si="64">G80+G83</f>
        <v>6159.1</v>
      </c>
      <c r="H77" s="11">
        <f t="shared" ref="H77:J77" si="65">H80+H83</f>
        <v>8014</v>
      </c>
      <c r="I77" s="11">
        <f t="shared" si="65"/>
        <v>5750</v>
      </c>
      <c r="J77" s="11">
        <f t="shared" si="65"/>
        <v>6374</v>
      </c>
      <c r="K77" s="143" t="s">
        <v>3</v>
      </c>
    </row>
    <row r="78" spans="2:11" ht="15.75" thickBot="1" x14ac:dyDescent="0.3">
      <c r="B78" s="135"/>
      <c r="C78" s="138"/>
      <c r="D78" s="56" t="s">
        <v>55</v>
      </c>
      <c r="E78" s="141"/>
      <c r="F78" s="11">
        <f t="shared" ref="F78:F79" si="66">SUM(G78:J78)</f>
        <v>26297.1</v>
      </c>
      <c r="G78" s="11">
        <f t="shared" ref="G78" si="67">G81+G84</f>
        <v>6159.1</v>
      </c>
      <c r="H78" s="11">
        <f t="shared" ref="H78:J78" si="68">H81+H84</f>
        <v>8014</v>
      </c>
      <c r="I78" s="11">
        <f t="shared" si="68"/>
        <v>5750</v>
      </c>
      <c r="J78" s="11">
        <f t="shared" si="68"/>
        <v>6374</v>
      </c>
      <c r="K78" s="141"/>
    </row>
    <row r="79" spans="2:11" ht="15.75" thickBot="1" x14ac:dyDescent="0.3">
      <c r="B79" s="136"/>
      <c r="C79" s="139"/>
      <c r="D79" s="48" t="s">
        <v>56</v>
      </c>
      <c r="E79" s="142"/>
      <c r="F79" s="11">
        <f t="shared" si="66"/>
        <v>0</v>
      </c>
      <c r="G79" s="11">
        <f t="shared" ref="G79" si="69">G82+G85</f>
        <v>0</v>
      </c>
      <c r="H79" s="11">
        <f t="shared" ref="H79:J79" si="70">H82+H85</f>
        <v>0</v>
      </c>
      <c r="I79" s="11">
        <f t="shared" si="70"/>
        <v>0</v>
      </c>
      <c r="J79" s="11">
        <f t="shared" si="70"/>
        <v>0</v>
      </c>
      <c r="K79" s="144"/>
    </row>
    <row r="80" spans="2:11" ht="15.75" thickBot="1" x14ac:dyDescent="0.3">
      <c r="B80" s="145" t="s">
        <v>15</v>
      </c>
      <c r="C80" s="148" t="s">
        <v>38</v>
      </c>
      <c r="D80" s="57" t="s">
        <v>2</v>
      </c>
      <c r="E80" s="151" t="s">
        <v>58</v>
      </c>
      <c r="F80" s="6">
        <f>SUM(G80:J80)</f>
        <v>649.1</v>
      </c>
      <c r="G80" s="6">
        <f t="shared" ref="G80" si="71">SUM(G81:G82)</f>
        <v>199.1</v>
      </c>
      <c r="H80" s="6">
        <f t="shared" ref="H80:J80" si="72">SUM(H81:H82)</f>
        <v>150</v>
      </c>
      <c r="I80" s="6">
        <f t="shared" si="72"/>
        <v>150</v>
      </c>
      <c r="J80" s="6">
        <f t="shared" si="72"/>
        <v>150</v>
      </c>
      <c r="K80" s="154" t="s">
        <v>17</v>
      </c>
    </row>
    <row r="81" spans="2:11" ht="15.75" thickBot="1" x14ac:dyDescent="0.3">
      <c r="B81" s="146"/>
      <c r="C81" s="149"/>
      <c r="D81" s="57" t="s">
        <v>55</v>
      </c>
      <c r="E81" s="152"/>
      <c r="F81" s="6">
        <f t="shared" ref="F81:F82" si="73">SUM(G81:J81)</f>
        <v>649.1</v>
      </c>
      <c r="G81" s="6">
        <v>199.1</v>
      </c>
      <c r="H81" s="6">
        <v>150</v>
      </c>
      <c r="I81" s="6">
        <v>150</v>
      </c>
      <c r="J81" s="6">
        <v>150</v>
      </c>
      <c r="K81" s="152"/>
    </row>
    <row r="82" spans="2:11" ht="15.75" thickBot="1" x14ac:dyDescent="0.3">
      <c r="B82" s="147"/>
      <c r="C82" s="150"/>
      <c r="D82" s="49" t="s">
        <v>56</v>
      </c>
      <c r="E82" s="153"/>
      <c r="F82" s="6">
        <f t="shared" si="73"/>
        <v>0</v>
      </c>
      <c r="G82" s="6">
        <v>0</v>
      </c>
      <c r="H82" s="6">
        <v>0</v>
      </c>
      <c r="I82" s="6">
        <v>0</v>
      </c>
      <c r="J82" s="6">
        <v>0</v>
      </c>
      <c r="K82" s="164"/>
    </row>
    <row r="83" spans="2:11" ht="15.75" customHeight="1" thickBot="1" x14ac:dyDescent="0.3">
      <c r="B83" s="145" t="s">
        <v>16</v>
      </c>
      <c r="C83" s="155" t="s">
        <v>39</v>
      </c>
      <c r="D83" s="58" t="s">
        <v>2</v>
      </c>
      <c r="E83" s="151" t="s">
        <v>58</v>
      </c>
      <c r="F83" s="6">
        <f>SUM(G83:J83)</f>
        <v>25648</v>
      </c>
      <c r="G83" s="6">
        <f t="shared" ref="G83" si="74">SUM(G84:G85)</f>
        <v>5960</v>
      </c>
      <c r="H83" s="6">
        <f t="shared" ref="H83:J83" si="75">SUM(H84:H85)</f>
        <v>7864</v>
      </c>
      <c r="I83" s="6">
        <f t="shared" si="75"/>
        <v>5600</v>
      </c>
      <c r="J83" s="6">
        <f t="shared" si="75"/>
        <v>6224</v>
      </c>
      <c r="K83" s="154" t="s">
        <v>201</v>
      </c>
    </row>
    <row r="84" spans="2:11" ht="15.75" thickBot="1" x14ac:dyDescent="0.3">
      <c r="B84" s="146"/>
      <c r="C84" s="156"/>
      <c r="D84" s="50" t="s">
        <v>55</v>
      </c>
      <c r="E84" s="152"/>
      <c r="F84" s="6">
        <f t="shared" ref="F84:F85" si="76">SUM(G84:J84)</f>
        <v>25648</v>
      </c>
      <c r="G84" s="6">
        <v>5960</v>
      </c>
      <c r="H84" s="6">
        <v>7864</v>
      </c>
      <c r="I84" s="6">
        <v>5600</v>
      </c>
      <c r="J84" s="6">
        <v>6224</v>
      </c>
      <c r="K84" s="152"/>
    </row>
    <row r="85" spans="2:11" ht="15.75" thickBot="1" x14ac:dyDescent="0.3">
      <c r="B85" s="146"/>
      <c r="C85" s="156"/>
      <c r="D85" s="58" t="s">
        <v>56</v>
      </c>
      <c r="E85" s="153"/>
      <c r="F85" s="63">
        <f t="shared" si="76"/>
        <v>0</v>
      </c>
      <c r="G85" s="8">
        <v>0</v>
      </c>
      <c r="H85" s="8">
        <v>0</v>
      </c>
      <c r="I85" s="8">
        <v>0</v>
      </c>
      <c r="J85" s="8">
        <v>0</v>
      </c>
      <c r="K85" s="152"/>
    </row>
    <row r="86" spans="2:11" ht="15.75" thickBot="1" x14ac:dyDescent="0.3">
      <c r="B86" s="134">
        <v>4</v>
      </c>
      <c r="C86" s="137" t="s">
        <v>184</v>
      </c>
      <c r="D86" s="56" t="s">
        <v>2</v>
      </c>
      <c r="E86" s="140">
        <v>2022</v>
      </c>
      <c r="F86" s="11">
        <f>SUM(G86:J86)</f>
        <v>3051.6</v>
      </c>
      <c r="G86" s="11">
        <f>G89+G12</f>
        <v>1091.5999999999999</v>
      </c>
      <c r="H86" s="11">
        <f>H89+H12</f>
        <v>760</v>
      </c>
      <c r="I86" s="11">
        <f>I89+I12</f>
        <v>1200</v>
      </c>
      <c r="J86" s="11">
        <f>J89+J12</f>
        <v>0</v>
      </c>
      <c r="K86" s="143" t="s">
        <v>3</v>
      </c>
    </row>
    <row r="87" spans="2:11" ht="15.75" thickBot="1" x14ac:dyDescent="0.3">
      <c r="B87" s="135"/>
      <c r="C87" s="138"/>
      <c r="D87" s="56" t="s">
        <v>55</v>
      </c>
      <c r="E87" s="141"/>
      <c r="F87" s="11">
        <f t="shared" ref="F87:F88" si="77">SUM(G87:J87)</f>
        <v>3051.6</v>
      </c>
      <c r="G87" s="11">
        <f>G90</f>
        <v>1091.5999999999999</v>
      </c>
      <c r="H87" s="11">
        <f>H90</f>
        <v>760</v>
      </c>
      <c r="I87" s="11">
        <f t="shared" ref="I87:J87" si="78">I90</f>
        <v>1200</v>
      </c>
      <c r="J87" s="11">
        <f t="shared" si="78"/>
        <v>0</v>
      </c>
      <c r="K87" s="141"/>
    </row>
    <row r="88" spans="2:11" ht="15.75" thickBot="1" x14ac:dyDescent="0.3">
      <c r="B88" s="136"/>
      <c r="C88" s="139"/>
      <c r="D88" s="48" t="s">
        <v>56</v>
      </c>
      <c r="E88" s="142"/>
      <c r="F88" s="11">
        <f t="shared" si="77"/>
        <v>0</v>
      </c>
      <c r="G88" s="11">
        <f>G91</f>
        <v>0</v>
      </c>
      <c r="H88" s="11">
        <f>H91</f>
        <v>0</v>
      </c>
      <c r="I88" s="11">
        <f t="shared" ref="I88:J88" si="79">I91</f>
        <v>0</v>
      </c>
      <c r="J88" s="11">
        <f t="shared" si="79"/>
        <v>0</v>
      </c>
      <c r="K88" s="144"/>
    </row>
    <row r="89" spans="2:11" ht="15.75" thickBot="1" x14ac:dyDescent="0.3">
      <c r="B89" s="145" t="s">
        <v>181</v>
      </c>
      <c r="C89" s="148" t="s">
        <v>182</v>
      </c>
      <c r="D89" s="57" t="s">
        <v>2</v>
      </c>
      <c r="E89" s="151">
        <v>2022</v>
      </c>
      <c r="F89" s="6">
        <f>SUM(G89:J89)</f>
        <v>3051.6</v>
      </c>
      <c r="G89" s="6">
        <f t="shared" ref="G89" si="80">SUM(G90:G91)</f>
        <v>1091.5999999999999</v>
      </c>
      <c r="H89" s="6">
        <f t="shared" ref="H89:J89" si="81">SUM(H90:H91)</f>
        <v>760</v>
      </c>
      <c r="I89" s="6">
        <f t="shared" si="81"/>
        <v>1200</v>
      </c>
      <c r="J89" s="6">
        <f t="shared" si="81"/>
        <v>0</v>
      </c>
      <c r="K89" s="154" t="s">
        <v>36</v>
      </c>
    </row>
    <row r="90" spans="2:11" ht="15.75" thickBot="1" x14ac:dyDescent="0.3">
      <c r="B90" s="146"/>
      <c r="C90" s="149"/>
      <c r="D90" s="57" t="s">
        <v>55</v>
      </c>
      <c r="E90" s="152"/>
      <c r="F90" s="6">
        <f t="shared" ref="F90:F91" si="82">SUM(G90:J90)</f>
        <v>3051.6</v>
      </c>
      <c r="G90" s="6">
        <v>1091.5999999999999</v>
      </c>
      <c r="H90" s="6">
        <v>760</v>
      </c>
      <c r="I90" s="6">
        <v>1200</v>
      </c>
      <c r="J90" s="6">
        <v>0</v>
      </c>
      <c r="K90" s="152"/>
    </row>
    <row r="91" spans="2:11" ht="15.75" thickBot="1" x14ac:dyDescent="0.3">
      <c r="B91" s="147"/>
      <c r="C91" s="150"/>
      <c r="D91" s="49" t="s">
        <v>56</v>
      </c>
      <c r="E91" s="153"/>
      <c r="F91" s="6">
        <f t="shared" si="82"/>
        <v>0</v>
      </c>
      <c r="G91" s="6">
        <v>0</v>
      </c>
      <c r="H91" s="6">
        <v>0</v>
      </c>
      <c r="I91" s="6">
        <v>0</v>
      </c>
      <c r="J91" s="6">
        <v>0</v>
      </c>
      <c r="K91" s="152"/>
    </row>
    <row r="92" spans="2:11" ht="15.75" thickBot="1" x14ac:dyDescent="0.3">
      <c r="B92" s="134">
        <v>5</v>
      </c>
      <c r="C92" s="137" t="s">
        <v>195</v>
      </c>
      <c r="D92" s="56" t="s">
        <v>2</v>
      </c>
      <c r="E92" s="140" t="s">
        <v>197</v>
      </c>
      <c r="F92" s="11">
        <f>SUM(G92:J92)</f>
        <v>8561.9</v>
      </c>
      <c r="G92" s="11">
        <f>G95+G18</f>
        <v>500</v>
      </c>
      <c r="H92" s="11">
        <f>H95+H18</f>
        <v>2465.9</v>
      </c>
      <c r="I92" s="11">
        <f>I95+I18</f>
        <v>3079</v>
      </c>
      <c r="J92" s="11">
        <f>J95+J18</f>
        <v>2517</v>
      </c>
      <c r="K92" s="143" t="s">
        <v>3</v>
      </c>
    </row>
    <row r="93" spans="2:11" ht="15.75" thickBot="1" x14ac:dyDescent="0.3">
      <c r="B93" s="135"/>
      <c r="C93" s="138"/>
      <c r="D93" s="56" t="s">
        <v>55</v>
      </c>
      <c r="E93" s="141"/>
      <c r="F93" s="11">
        <f t="shared" ref="F93:F94" si="83">SUM(G93:J93)</f>
        <v>8561.9</v>
      </c>
      <c r="G93" s="11">
        <f>G96</f>
        <v>500</v>
      </c>
      <c r="H93" s="11">
        <f>H96</f>
        <v>2465.9</v>
      </c>
      <c r="I93" s="11">
        <f t="shared" ref="I93:J93" si="84">I96</f>
        <v>3079</v>
      </c>
      <c r="J93" s="11">
        <f t="shared" si="84"/>
        <v>2517</v>
      </c>
      <c r="K93" s="141"/>
    </row>
    <row r="94" spans="2:11" ht="21" customHeight="1" thickBot="1" x14ac:dyDescent="0.3">
      <c r="B94" s="136"/>
      <c r="C94" s="139"/>
      <c r="D94" s="48" t="s">
        <v>56</v>
      </c>
      <c r="E94" s="142"/>
      <c r="F94" s="11">
        <f t="shared" si="83"/>
        <v>0</v>
      </c>
      <c r="G94" s="11">
        <f>G97</f>
        <v>0</v>
      </c>
      <c r="H94" s="11">
        <f>H97</f>
        <v>0</v>
      </c>
      <c r="I94" s="11">
        <f t="shared" ref="I94:J94" si="85">I97</f>
        <v>0</v>
      </c>
      <c r="J94" s="11">
        <f t="shared" si="85"/>
        <v>0</v>
      </c>
      <c r="K94" s="144"/>
    </row>
    <row r="95" spans="2:11" ht="15.75" thickBot="1" x14ac:dyDescent="0.3">
      <c r="B95" s="145" t="s">
        <v>133</v>
      </c>
      <c r="C95" s="148" t="s">
        <v>196</v>
      </c>
      <c r="D95" s="57" t="s">
        <v>2</v>
      </c>
      <c r="E95" s="151" t="s">
        <v>197</v>
      </c>
      <c r="F95" s="6">
        <f>SUM(G95:J95)</f>
        <v>8561.9</v>
      </c>
      <c r="G95" s="6">
        <f t="shared" ref="G95:J95" si="86">SUM(G96:G97)</f>
        <v>500</v>
      </c>
      <c r="H95" s="6">
        <f t="shared" si="86"/>
        <v>2465.9</v>
      </c>
      <c r="I95" s="6">
        <f t="shared" si="86"/>
        <v>3079</v>
      </c>
      <c r="J95" s="6">
        <f t="shared" si="86"/>
        <v>2517</v>
      </c>
      <c r="K95" s="154" t="s">
        <v>36</v>
      </c>
    </row>
    <row r="96" spans="2:11" ht="15.75" thickBot="1" x14ac:dyDescent="0.3">
      <c r="B96" s="146"/>
      <c r="C96" s="149"/>
      <c r="D96" s="57" t="s">
        <v>55</v>
      </c>
      <c r="E96" s="152"/>
      <c r="F96" s="6">
        <f t="shared" ref="F96:F97" si="87">SUM(G96:J96)</f>
        <v>8561.9</v>
      </c>
      <c r="G96" s="6">
        <v>500</v>
      </c>
      <c r="H96" s="6">
        <v>2465.9</v>
      </c>
      <c r="I96" s="6">
        <v>3079</v>
      </c>
      <c r="J96" s="6">
        <v>2517</v>
      </c>
      <c r="K96" s="152"/>
    </row>
    <row r="97" spans="2:11" ht="15.75" thickBot="1" x14ac:dyDescent="0.3">
      <c r="B97" s="147"/>
      <c r="C97" s="150"/>
      <c r="D97" s="49" t="s">
        <v>56</v>
      </c>
      <c r="E97" s="153"/>
      <c r="F97" s="6">
        <f t="shared" si="87"/>
        <v>0</v>
      </c>
      <c r="G97" s="6">
        <v>0</v>
      </c>
      <c r="H97" s="6">
        <v>0</v>
      </c>
      <c r="I97" s="6">
        <v>0</v>
      </c>
      <c r="J97" s="6">
        <v>0</v>
      </c>
      <c r="K97" s="152"/>
    </row>
    <row r="98" spans="2:11" x14ac:dyDescent="0.25">
      <c r="B98" s="192" t="s">
        <v>128</v>
      </c>
      <c r="C98" s="192"/>
      <c r="D98" s="192"/>
      <c r="E98" s="192"/>
      <c r="F98" s="192"/>
      <c r="G98" s="192"/>
      <c r="H98" s="192"/>
      <c r="I98" s="192"/>
      <c r="J98" s="192"/>
      <c r="K98" s="192"/>
    </row>
  </sheetData>
  <mergeCells count="127">
    <mergeCell ref="K28:K30"/>
    <mergeCell ref="C25:C27"/>
    <mergeCell ref="K25:K27"/>
    <mergeCell ref="C44:C46"/>
    <mergeCell ref="C35:C37"/>
    <mergeCell ref="E44:E46"/>
    <mergeCell ref="C38:C40"/>
    <mergeCell ref="C74:C76"/>
    <mergeCell ref="E74:E76"/>
    <mergeCell ref="C56:C58"/>
    <mergeCell ref="B98:K98"/>
    <mergeCell ref="B71:B73"/>
    <mergeCell ref="C71:C73"/>
    <mergeCell ref="K71:K73"/>
    <mergeCell ref="E71:E73"/>
    <mergeCell ref="B74:B76"/>
    <mergeCell ref="K74:K76"/>
    <mergeCell ref="F2:K2"/>
    <mergeCell ref="B12:K12"/>
    <mergeCell ref="B32:B34"/>
    <mergeCell ref="C32:C34"/>
    <mergeCell ref="K32:K34"/>
    <mergeCell ref="B31:K31"/>
    <mergeCell ref="C6:C7"/>
    <mergeCell ref="G6:J6"/>
    <mergeCell ref="B35:B37"/>
    <mergeCell ref="K35:K37"/>
    <mergeCell ref="E25:E27"/>
    <mergeCell ref="K13:K15"/>
    <mergeCell ref="K22:K24"/>
    <mergeCell ref="B19:B21"/>
    <mergeCell ref="C16:C18"/>
    <mergeCell ref="C19:C21"/>
    <mergeCell ref="C13:C15"/>
    <mergeCell ref="E22:E24"/>
    <mergeCell ref="K19:K21"/>
    <mergeCell ref="B22:B24"/>
    <mergeCell ref="E28:E30"/>
    <mergeCell ref="B25:B27"/>
    <mergeCell ref="C22:C24"/>
    <mergeCell ref="C28:C30"/>
    <mergeCell ref="B6:B7"/>
    <mergeCell ref="B4:K4"/>
    <mergeCell ref="F6:F7"/>
    <mergeCell ref="K6:K7"/>
    <mergeCell ref="K9:K11"/>
    <mergeCell ref="E6:E7"/>
    <mergeCell ref="B47:B49"/>
    <mergeCell ref="C47:C49"/>
    <mergeCell ref="K47:K49"/>
    <mergeCell ref="B9:B11"/>
    <mergeCell ref="C9:C11"/>
    <mergeCell ref="E9:E11"/>
    <mergeCell ref="E32:E34"/>
    <mergeCell ref="E35:E37"/>
    <mergeCell ref="E38:E40"/>
    <mergeCell ref="E41:E43"/>
    <mergeCell ref="E47:E49"/>
    <mergeCell ref="B38:B40"/>
    <mergeCell ref="B41:B43"/>
    <mergeCell ref="B44:B46"/>
    <mergeCell ref="K38:K40"/>
    <mergeCell ref="K41:K43"/>
    <mergeCell ref="K44:K46"/>
    <mergeCell ref="C41:C43"/>
    <mergeCell ref="E53:E55"/>
    <mergeCell ref="K53:K55"/>
    <mergeCell ref="B59:B61"/>
    <mergeCell ref="C59:C61"/>
    <mergeCell ref="E59:E61"/>
    <mergeCell ref="K59:K61"/>
    <mergeCell ref="E56:E58"/>
    <mergeCell ref="B68:B70"/>
    <mergeCell ref="C68:C70"/>
    <mergeCell ref="B62:B64"/>
    <mergeCell ref="C62:C64"/>
    <mergeCell ref="E62:E64"/>
    <mergeCell ref="K62:K64"/>
    <mergeCell ref="B65:B67"/>
    <mergeCell ref="C65:C67"/>
    <mergeCell ref="E65:E67"/>
    <mergeCell ref="K65:K67"/>
    <mergeCell ref="K68:K70"/>
    <mergeCell ref="E68:E70"/>
    <mergeCell ref="B28:B30"/>
    <mergeCell ref="K16:K18"/>
    <mergeCell ref="B13:B15"/>
    <mergeCell ref="E19:E21"/>
    <mergeCell ref="E77:E79"/>
    <mergeCell ref="E80:E82"/>
    <mergeCell ref="E83:E85"/>
    <mergeCell ref="E13:E15"/>
    <mergeCell ref="E16:E18"/>
    <mergeCell ref="B16:B18"/>
    <mergeCell ref="B77:B79"/>
    <mergeCell ref="C77:C79"/>
    <mergeCell ref="K77:K79"/>
    <mergeCell ref="B80:B82"/>
    <mergeCell ref="C80:C82"/>
    <mergeCell ref="K80:K82"/>
    <mergeCell ref="B50:B52"/>
    <mergeCell ref="C50:C52"/>
    <mergeCell ref="E50:E52"/>
    <mergeCell ref="K50:K52"/>
    <mergeCell ref="B56:B58"/>
    <mergeCell ref="K56:K58"/>
    <mergeCell ref="B53:B55"/>
    <mergeCell ref="C53:C55"/>
    <mergeCell ref="B92:B94"/>
    <mergeCell ref="C92:C94"/>
    <mergeCell ref="E92:E94"/>
    <mergeCell ref="K92:K94"/>
    <mergeCell ref="B95:B97"/>
    <mergeCell ref="C95:C97"/>
    <mergeCell ref="E95:E97"/>
    <mergeCell ref="K95:K97"/>
    <mergeCell ref="B83:B85"/>
    <mergeCell ref="C83:C85"/>
    <mergeCell ref="K83:K85"/>
    <mergeCell ref="B86:B88"/>
    <mergeCell ref="C86:C88"/>
    <mergeCell ref="E86:E88"/>
    <mergeCell ref="K86:K88"/>
    <mergeCell ref="B89:B91"/>
    <mergeCell ref="C89:C91"/>
    <mergeCell ref="E89:E91"/>
    <mergeCell ref="K89:K91"/>
  </mergeCells>
  <pageMargins left="0" right="0" top="0.19685039370078741" bottom="0.19685039370078741" header="0.31496062992125984" footer="0.31496062992125984"/>
  <pageSetup paperSize="9" scale="79" orientation="landscape" r:id="rId1"/>
  <rowBreaks count="1" manualBreakCount="1">
    <brk id="58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0"/>
  <sheetViews>
    <sheetView view="pageBreakPreview" topLeftCell="A47" zoomScale="110" zoomScaleNormal="100" zoomScaleSheetLayoutView="110" workbookViewId="0">
      <selection activeCell="C24" sqref="C24"/>
    </sheetView>
  </sheetViews>
  <sheetFormatPr defaultRowHeight="15" x14ac:dyDescent="0.25"/>
  <cols>
    <col min="1" max="1" width="2.7109375" customWidth="1"/>
    <col min="2" max="2" width="7.140625" style="14" customWidth="1"/>
    <col min="3" max="3" width="66.85546875" style="14" customWidth="1"/>
    <col min="4" max="4" width="77.28515625" style="14" customWidth="1"/>
    <col min="5" max="5" width="10.5703125" customWidth="1"/>
    <col min="6" max="6" width="10.85546875" customWidth="1"/>
    <col min="7" max="7" width="9.5703125" customWidth="1"/>
  </cols>
  <sheetData>
    <row r="1" spans="2:7" x14ac:dyDescent="0.25">
      <c r="B1" s="12"/>
      <c r="C1" s="12"/>
      <c r="D1" s="204" t="s">
        <v>108</v>
      </c>
      <c r="E1" s="204"/>
      <c r="F1" s="204"/>
      <c r="G1" s="204"/>
    </row>
    <row r="2" spans="2:7" ht="3" customHeight="1" x14ac:dyDescent="0.25">
      <c r="B2" s="13"/>
      <c r="E2" s="14"/>
      <c r="F2" s="14"/>
      <c r="G2" s="14"/>
    </row>
    <row r="3" spans="2:7" ht="13.5" customHeight="1" x14ac:dyDescent="0.25">
      <c r="B3" s="205" t="s">
        <v>45</v>
      </c>
      <c r="C3" s="205"/>
      <c r="D3" s="205"/>
      <c r="E3" s="205"/>
      <c r="F3" s="205"/>
      <c r="G3" s="205"/>
    </row>
    <row r="4" spans="2:7" ht="41.25" customHeight="1" x14ac:dyDescent="0.25">
      <c r="B4" s="206" t="s">
        <v>46</v>
      </c>
      <c r="C4" s="206"/>
      <c r="D4" s="206"/>
      <c r="E4" s="206"/>
      <c r="F4" s="206"/>
      <c r="G4" s="206"/>
    </row>
    <row r="5" spans="2:7" ht="8.25" customHeight="1" x14ac:dyDescent="0.25">
      <c r="B5" s="207" t="s">
        <v>47</v>
      </c>
      <c r="C5" s="207"/>
      <c r="D5" s="207"/>
      <c r="E5" s="207"/>
      <c r="F5" s="207"/>
      <c r="G5" s="207"/>
    </row>
    <row r="6" spans="2:7" ht="38.25" customHeight="1" x14ac:dyDescent="0.25">
      <c r="B6" s="208" t="s">
        <v>18</v>
      </c>
      <c r="C6" s="208" t="s">
        <v>19</v>
      </c>
      <c r="D6" s="208" t="s">
        <v>20</v>
      </c>
      <c r="E6" s="208" t="s">
        <v>21</v>
      </c>
      <c r="F6" s="210" t="s">
        <v>24</v>
      </c>
      <c r="G6" s="210"/>
    </row>
    <row r="7" spans="2:7" x14ac:dyDescent="0.25">
      <c r="B7" s="208"/>
      <c r="C7" s="208"/>
      <c r="D7" s="208"/>
      <c r="E7" s="209"/>
      <c r="F7" s="30" t="s">
        <v>52</v>
      </c>
      <c r="G7" s="30" t="s">
        <v>6</v>
      </c>
    </row>
    <row r="8" spans="2:7" x14ac:dyDescent="0.25">
      <c r="B8" s="15">
        <v>1</v>
      </c>
      <c r="C8" s="15">
        <v>2</v>
      </c>
      <c r="D8" s="15">
        <v>3</v>
      </c>
      <c r="E8" s="16">
        <v>4</v>
      </c>
      <c r="F8" s="16">
        <v>5</v>
      </c>
      <c r="G8" s="16">
        <v>6</v>
      </c>
    </row>
    <row r="9" spans="2:7" x14ac:dyDescent="0.25">
      <c r="B9" s="215" t="s">
        <v>263</v>
      </c>
      <c r="C9" s="215"/>
      <c r="D9" s="215"/>
      <c r="E9" s="215"/>
      <c r="F9" s="215"/>
      <c r="G9" s="215"/>
    </row>
    <row r="10" spans="2:7" ht="44.25" customHeight="1" x14ac:dyDescent="0.25">
      <c r="B10" s="23">
        <v>1</v>
      </c>
      <c r="C10" s="24" t="s">
        <v>7</v>
      </c>
      <c r="D10" s="25" t="s">
        <v>22</v>
      </c>
      <c r="E10" s="34">
        <f>E11+E13+E12</f>
        <v>1240</v>
      </c>
      <c r="F10" s="34">
        <f>F11+F13+F12</f>
        <v>1240</v>
      </c>
      <c r="G10" s="34">
        <f>G11+G13+G12</f>
        <v>0</v>
      </c>
    </row>
    <row r="11" spans="2:7" ht="41.25" customHeight="1" x14ac:dyDescent="0.25">
      <c r="B11" s="222" t="s">
        <v>9</v>
      </c>
      <c r="C11" s="220" t="s">
        <v>41</v>
      </c>
      <c r="D11" s="26" t="s">
        <v>113</v>
      </c>
      <c r="E11" s="35">
        <f>SUM(F11:G11)</f>
        <v>1240</v>
      </c>
      <c r="F11" s="35">
        <v>1240</v>
      </c>
      <c r="G11" s="35">
        <v>0</v>
      </c>
    </row>
    <row r="12" spans="2:7" ht="42.75" hidden="1" customHeight="1" x14ac:dyDescent="0.25">
      <c r="B12" s="223"/>
      <c r="C12" s="221"/>
      <c r="D12" s="26"/>
      <c r="E12" s="35">
        <v>0</v>
      </c>
      <c r="F12" s="35">
        <v>0</v>
      </c>
      <c r="G12" s="35">
        <v>0</v>
      </c>
    </row>
    <row r="13" spans="2:7" ht="38.25" x14ac:dyDescent="0.25">
      <c r="B13" s="27" t="s">
        <v>11</v>
      </c>
      <c r="C13" s="33" t="s">
        <v>40</v>
      </c>
      <c r="D13" s="26"/>
      <c r="E13" s="35">
        <f>SUM(F13:G13)</f>
        <v>0</v>
      </c>
      <c r="F13" s="35">
        <v>0</v>
      </c>
      <c r="G13" s="35">
        <v>0</v>
      </c>
    </row>
    <row r="14" spans="2:7" ht="51" x14ac:dyDescent="0.25">
      <c r="B14" s="27" t="s">
        <v>14</v>
      </c>
      <c r="C14" s="28" t="s">
        <v>43</v>
      </c>
      <c r="D14" s="15"/>
      <c r="E14" s="35">
        <f>F14+G14</f>
        <v>0</v>
      </c>
      <c r="F14" s="35">
        <v>0</v>
      </c>
      <c r="G14" s="35">
        <v>0</v>
      </c>
    </row>
    <row r="15" spans="2:7" ht="51" x14ac:dyDescent="0.25">
      <c r="B15" s="27" t="s">
        <v>33</v>
      </c>
      <c r="C15" s="28" t="s">
        <v>42</v>
      </c>
      <c r="D15" s="15"/>
      <c r="E15" s="35">
        <f>F15+G15</f>
        <v>0</v>
      </c>
      <c r="F15" s="36">
        <v>0</v>
      </c>
      <c r="G15" s="35">
        <v>0</v>
      </c>
    </row>
    <row r="16" spans="2:7" ht="15" customHeight="1" x14ac:dyDescent="0.25">
      <c r="B16" s="216" t="s">
        <v>262</v>
      </c>
      <c r="C16" s="217"/>
      <c r="D16" s="218"/>
      <c r="E16" s="34">
        <f>E10</f>
        <v>1240</v>
      </c>
      <c r="F16" s="34">
        <f>F10</f>
        <v>1240</v>
      </c>
      <c r="G16" s="34">
        <f>G10</f>
        <v>0</v>
      </c>
    </row>
    <row r="17" spans="2:7" x14ac:dyDescent="0.25">
      <c r="B17" s="215" t="s">
        <v>4</v>
      </c>
      <c r="C17" s="215"/>
      <c r="D17" s="215"/>
      <c r="E17" s="215"/>
      <c r="F17" s="215"/>
      <c r="G17" s="215"/>
    </row>
    <row r="18" spans="2:7" ht="38.25" x14ac:dyDescent="0.25">
      <c r="B18" s="17">
        <v>1</v>
      </c>
      <c r="C18" s="17" t="s">
        <v>28</v>
      </c>
      <c r="D18" s="17"/>
      <c r="E18" s="38">
        <f>SUM(F18:G18)</f>
        <v>1216</v>
      </c>
      <c r="F18" s="38">
        <f>F19+F20+F21+F22+F23+F24+F25+F26+F27+F30</f>
        <v>1216</v>
      </c>
      <c r="G18" s="38">
        <f>G19+G20+G21+G22+G23+G24+G25+G26+G27+G30</f>
        <v>0</v>
      </c>
    </row>
    <row r="19" spans="2:7" ht="25.5" x14ac:dyDescent="0.25">
      <c r="B19" s="18" t="s">
        <v>9</v>
      </c>
      <c r="C19" s="19" t="s">
        <v>44</v>
      </c>
      <c r="D19" s="20"/>
      <c r="E19" s="39">
        <f>SUM(F19:G19)</f>
        <v>0</v>
      </c>
      <c r="F19" s="39">
        <v>0</v>
      </c>
      <c r="G19" s="39">
        <v>0</v>
      </c>
    </row>
    <row r="20" spans="2:7" ht="25.5" x14ac:dyDescent="0.25">
      <c r="B20" s="18" t="s">
        <v>11</v>
      </c>
      <c r="C20" s="19" t="s">
        <v>29</v>
      </c>
      <c r="D20" s="20"/>
      <c r="E20" s="39">
        <f t="shared" ref="E20:E22" si="0">SUM(F20:G20)</f>
        <v>0</v>
      </c>
      <c r="F20" s="39">
        <v>0</v>
      </c>
      <c r="G20" s="39">
        <v>0</v>
      </c>
    </row>
    <row r="21" spans="2:7" ht="38.25" x14ac:dyDescent="0.25">
      <c r="B21" s="18" t="s">
        <v>14</v>
      </c>
      <c r="C21" s="19" t="s">
        <v>31</v>
      </c>
      <c r="D21" s="20"/>
      <c r="E21" s="39">
        <f t="shared" si="0"/>
        <v>0</v>
      </c>
      <c r="F21" s="39">
        <v>0</v>
      </c>
      <c r="G21" s="39">
        <v>0</v>
      </c>
    </row>
    <row r="22" spans="2:7" ht="38.25" x14ac:dyDescent="0.25">
      <c r="B22" s="18" t="s">
        <v>33</v>
      </c>
      <c r="C22" s="19" t="s">
        <v>32</v>
      </c>
      <c r="D22" s="20"/>
      <c r="E22" s="39">
        <f t="shared" si="0"/>
        <v>0</v>
      </c>
      <c r="F22" s="39">
        <v>0</v>
      </c>
      <c r="G22" s="39">
        <v>0</v>
      </c>
    </row>
    <row r="23" spans="2:7" ht="25.5" x14ac:dyDescent="0.25">
      <c r="B23" s="18" t="s">
        <v>87</v>
      </c>
      <c r="C23" s="19" t="s">
        <v>88</v>
      </c>
      <c r="D23" s="20"/>
      <c r="E23" s="39">
        <f t="shared" ref="E23" si="1">SUM(F23:G23)</f>
        <v>0</v>
      </c>
      <c r="F23" s="39">
        <v>0</v>
      </c>
      <c r="G23" s="39">
        <v>0</v>
      </c>
    </row>
    <row r="24" spans="2:7" ht="38.25" x14ac:dyDescent="0.25">
      <c r="B24" s="75" t="s">
        <v>122</v>
      </c>
      <c r="C24" s="19" t="s">
        <v>180</v>
      </c>
      <c r="D24" s="20"/>
      <c r="E24" s="39">
        <v>0</v>
      </c>
      <c r="F24" s="39">
        <v>0</v>
      </c>
      <c r="G24" s="39">
        <v>0</v>
      </c>
    </row>
    <row r="25" spans="2:7" ht="25.5" x14ac:dyDescent="0.25">
      <c r="B25" s="75" t="s">
        <v>123</v>
      </c>
      <c r="C25" s="19" t="s">
        <v>127</v>
      </c>
      <c r="D25" s="20"/>
      <c r="E25" s="39">
        <v>0</v>
      </c>
      <c r="F25" s="39">
        <v>0</v>
      </c>
      <c r="G25" s="39">
        <v>0</v>
      </c>
    </row>
    <row r="26" spans="2:7" ht="38.25" x14ac:dyDescent="0.25">
      <c r="B26" s="75" t="s">
        <v>126</v>
      </c>
      <c r="C26" s="19" t="s">
        <v>124</v>
      </c>
      <c r="D26" s="20"/>
      <c r="E26" s="39">
        <v>0</v>
      </c>
      <c r="F26" s="39">
        <v>0</v>
      </c>
      <c r="G26" s="39">
        <v>0</v>
      </c>
    </row>
    <row r="27" spans="2:7" x14ac:dyDescent="0.25">
      <c r="B27" s="198" t="s">
        <v>225</v>
      </c>
      <c r="C27" s="224" t="s">
        <v>226</v>
      </c>
      <c r="D27" s="20"/>
      <c r="E27" s="87">
        <f>E28+E29</f>
        <v>650</v>
      </c>
      <c r="F27" s="87">
        <f>F28+F29</f>
        <v>650</v>
      </c>
      <c r="G27" s="87">
        <f>G28+G29</f>
        <v>0</v>
      </c>
    </row>
    <row r="28" spans="2:7" x14ac:dyDescent="0.25">
      <c r="B28" s="199"/>
      <c r="C28" s="225"/>
      <c r="D28" s="20" t="s">
        <v>227</v>
      </c>
      <c r="E28" s="39">
        <f>F28+G28</f>
        <v>150</v>
      </c>
      <c r="F28" s="39">
        <v>150</v>
      </c>
      <c r="G28" s="39">
        <v>0</v>
      </c>
    </row>
    <row r="29" spans="2:7" x14ac:dyDescent="0.25">
      <c r="B29" s="200"/>
      <c r="C29" s="226"/>
      <c r="D29" s="20" t="s">
        <v>228</v>
      </c>
      <c r="E29" s="39">
        <f>F29+G29</f>
        <v>500</v>
      </c>
      <c r="F29" s="39">
        <v>500</v>
      </c>
      <c r="G29" s="39">
        <v>0</v>
      </c>
    </row>
    <row r="30" spans="2:7" ht="51" x14ac:dyDescent="0.25">
      <c r="B30" s="85" t="s">
        <v>229</v>
      </c>
      <c r="C30" s="104" t="s">
        <v>230</v>
      </c>
      <c r="D30" s="20" t="s">
        <v>231</v>
      </c>
      <c r="E30" s="39">
        <f>F30+G30</f>
        <v>566</v>
      </c>
      <c r="F30" s="39">
        <v>566</v>
      </c>
      <c r="G30" s="39">
        <v>0</v>
      </c>
    </row>
    <row r="31" spans="2:7" ht="28.5" customHeight="1" x14ac:dyDescent="0.25">
      <c r="B31" s="21">
        <v>2</v>
      </c>
      <c r="C31" s="22" t="s">
        <v>34</v>
      </c>
      <c r="D31" s="20"/>
      <c r="E31" s="34">
        <f>SUM(F31:G31)</f>
        <v>11213</v>
      </c>
      <c r="F31" s="34">
        <f>F32+F42</f>
        <v>11213</v>
      </c>
      <c r="G31" s="34">
        <f>G33+G42</f>
        <v>0</v>
      </c>
    </row>
    <row r="32" spans="2:7" x14ac:dyDescent="0.25">
      <c r="B32" s="198" t="s">
        <v>12</v>
      </c>
      <c r="C32" s="201" t="s">
        <v>35</v>
      </c>
      <c r="D32" s="20"/>
      <c r="E32" s="34">
        <f>SUM(E33:E41)</f>
        <v>8670.3000000000011</v>
      </c>
      <c r="F32" s="34">
        <f>SUM(F33:F41)</f>
        <v>8670.3000000000011</v>
      </c>
      <c r="G32" s="34">
        <f>SUM(G33:G41)</f>
        <v>0</v>
      </c>
    </row>
    <row r="33" spans="2:7" ht="25.5" x14ac:dyDescent="0.25">
      <c r="B33" s="199"/>
      <c r="C33" s="202"/>
      <c r="D33" s="15" t="s">
        <v>61</v>
      </c>
      <c r="E33" s="35">
        <f>SUM(F33:G33)</f>
        <v>1615</v>
      </c>
      <c r="F33" s="80">
        <v>1615</v>
      </c>
      <c r="G33" s="80">
        <v>0</v>
      </c>
    </row>
    <row r="34" spans="2:7" x14ac:dyDescent="0.25">
      <c r="B34" s="199"/>
      <c r="C34" s="202"/>
      <c r="D34" s="15" t="s">
        <v>185</v>
      </c>
      <c r="E34" s="35">
        <f>SUM(F34:G34)</f>
        <v>1425</v>
      </c>
      <c r="F34" s="80">
        <v>1425</v>
      </c>
      <c r="G34" s="80">
        <v>0</v>
      </c>
    </row>
    <row r="35" spans="2:7" x14ac:dyDescent="0.25">
      <c r="B35" s="199"/>
      <c r="C35" s="202"/>
      <c r="D35" s="15" t="s">
        <v>186</v>
      </c>
      <c r="E35" s="35">
        <f t="shared" ref="E35:E41" si="2">SUM(F35:G35)</f>
        <v>1045</v>
      </c>
      <c r="F35" s="80">
        <v>1045</v>
      </c>
      <c r="G35" s="80">
        <v>0</v>
      </c>
    </row>
    <row r="36" spans="2:7" x14ac:dyDescent="0.25">
      <c r="B36" s="199"/>
      <c r="C36" s="202"/>
      <c r="D36" s="15" t="s">
        <v>187</v>
      </c>
      <c r="E36" s="35">
        <f t="shared" si="2"/>
        <v>855</v>
      </c>
      <c r="F36" s="80">
        <v>855</v>
      </c>
      <c r="G36" s="80">
        <v>0</v>
      </c>
    </row>
    <row r="37" spans="2:7" x14ac:dyDescent="0.25">
      <c r="B37" s="199"/>
      <c r="C37" s="202"/>
      <c r="D37" s="15" t="s">
        <v>188</v>
      </c>
      <c r="E37" s="35">
        <f t="shared" si="2"/>
        <v>1425</v>
      </c>
      <c r="F37" s="80">
        <v>1425</v>
      </c>
      <c r="G37" s="80">
        <v>0</v>
      </c>
    </row>
    <row r="38" spans="2:7" x14ac:dyDescent="0.25">
      <c r="B38" s="199"/>
      <c r="C38" s="202"/>
      <c r="D38" s="15" t="s">
        <v>189</v>
      </c>
      <c r="E38" s="35">
        <f t="shared" si="2"/>
        <v>1425</v>
      </c>
      <c r="F38" s="80">
        <v>1425</v>
      </c>
      <c r="G38" s="80">
        <v>0</v>
      </c>
    </row>
    <row r="39" spans="2:7" x14ac:dyDescent="0.25">
      <c r="B39" s="199"/>
      <c r="C39" s="202"/>
      <c r="D39" s="15" t="s">
        <v>190</v>
      </c>
      <c r="E39" s="35">
        <f t="shared" si="2"/>
        <v>189.6</v>
      </c>
      <c r="F39" s="80">
        <v>189.6</v>
      </c>
      <c r="G39" s="80">
        <v>0</v>
      </c>
    </row>
    <row r="40" spans="2:7" ht="25.5" x14ac:dyDescent="0.25">
      <c r="B40" s="199"/>
      <c r="C40" s="202"/>
      <c r="D40" s="15" t="s">
        <v>232</v>
      </c>
      <c r="E40" s="36">
        <f t="shared" si="2"/>
        <v>199.5</v>
      </c>
      <c r="F40" s="88">
        <v>199.5</v>
      </c>
      <c r="G40" s="80">
        <v>0</v>
      </c>
    </row>
    <row r="41" spans="2:7" ht="25.5" x14ac:dyDescent="0.25">
      <c r="B41" s="200"/>
      <c r="C41" s="203"/>
      <c r="D41" s="15" t="s">
        <v>191</v>
      </c>
      <c r="E41" s="36">
        <f t="shared" si="2"/>
        <v>491.2</v>
      </c>
      <c r="F41" s="88">
        <v>491.2</v>
      </c>
      <c r="G41" s="80">
        <v>0</v>
      </c>
    </row>
    <row r="42" spans="2:7" x14ac:dyDescent="0.25">
      <c r="B42" s="198" t="s">
        <v>13</v>
      </c>
      <c r="C42" s="201" t="s">
        <v>121</v>
      </c>
      <c r="D42" s="15"/>
      <c r="E42" s="34">
        <f>SUM(F42:G42)</f>
        <v>2542.6999999999998</v>
      </c>
      <c r="F42" s="34">
        <f>SUM(F43:F49)</f>
        <v>2542.6999999999998</v>
      </c>
      <c r="G42" s="34">
        <v>0</v>
      </c>
    </row>
    <row r="43" spans="2:7" x14ac:dyDescent="0.25">
      <c r="B43" s="199"/>
      <c r="C43" s="202"/>
      <c r="D43" s="15" t="s">
        <v>115</v>
      </c>
      <c r="E43" s="35">
        <f t="shared" ref="E43:E49" si="3">SUM(F43:G43)</f>
        <v>207.3</v>
      </c>
      <c r="F43" s="35">
        <v>207.3</v>
      </c>
      <c r="G43" s="35">
        <v>0</v>
      </c>
    </row>
    <row r="44" spans="2:7" x14ac:dyDescent="0.25">
      <c r="B44" s="199"/>
      <c r="C44" s="202"/>
      <c r="D44" s="15" t="s">
        <v>114</v>
      </c>
      <c r="E44" s="35">
        <f t="shared" si="3"/>
        <v>118.4</v>
      </c>
      <c r="F44" s="35">
        <v>118.4</v>
      </c>
      <c r="G44" s="35">
        <v>0</v>
      </c>
    </row>
    <row r="45" spans="2:7" ht="25.5" x14ac:dyDescent="0.25">
      <c r="B45" s="199"/>
      <c r="C45" s="202"/>
      <c r="D45" s="15" t="s">
        <v>116</v>
      </c>
      <c r="E45" s="35">
        <f t="shared" si="3"/>
        <v>692.2</v>
      </c>
      <c r="F45" s="35">
        <v>692.2</v>
      </c>
      <c r="G45" s="35">
        <v>0</v>
      </c>
    </row>
    <row r="46" spans="2:7" ht="25.5" x14ac:dyDescent="0.25">
      <c r="B46" s="199"/>
      <c r="C46" s="202"/>
      <c r="D46" s="15" t="s">
        <v>117</v>
      </c>
      <c r="E46" s="35">
        <f t="shared" si="3"/>
        <v>216.1</v>
      </c>
      <c r="F46" s="35">
        <v>216.1</v>
      </c>
      <c r="G46" s="35">
        <v>0</v>
      </c>
    </row>
    <row r="47" spans="2:7" ht="25.5" x14ac:dyDescent="0.25">
      <c r="B47" s="199"/>
      <c r="C47" s="202"/>
      <c r="D47" s="15" t="s">
        <v>118</v>
      </c>
      <c r="E47" s="35">
        <f t="shared" si="3"/>
        <v>699.3</v>
      </c>
      <c r="F47" s="35">
        <v>699.3</v>
      </c>
      <c r="G47" s="35">
        <v>0</v>
      </c>
    </row>
    <row r="48" spans="2:7" ht="25.5" x14ac:dyDescent="0.25">
      <c r="B48" s="199"/>
      <c r="C48" s="202"/>
      <c r="D48" s="15" t="s">
        <v>119</v>
      </c>
      <c r="E48" s="35">
        <f t="shared" si="3"/>
        <v>493.7</v>
      </c>
      <c r="F48" s="35">
        <v>493.7</v>
      </c>
      <c r="G48" s="35">
        <v>0</v>
      </c>
    </row>
    <row r="49" spans="2:8" x14ac:dyDescent="0.25">
      <c r="B49" s="200"/>
      <c r="C49" s="203"/>
      <c r="D49" s="15" t="s">
        <v>120</v>
      </c>
      <c r="E49" s="35">
        <f t="shared" si="3"/>
        <v>115.7</v>
      </c>
      <c r="F49" s="35">
        <v>115.7</v>
      </c>
      <c r="G49" s="35">
        <v>0</v>
      </c>
    </row>
    <row r="50" spans="2:8" ht="39.75" customHeight="1" x14ac:dyDescent="0.25">
      <c r="B50" s="40">
        <v>3</v>
      </c>
      <c r="C50" s="41" t="s">
        <v>37</v>
      </c>
      <c r="D50" s="17"/>
      <c r="E50" s="34">
        <f>F50+G50</f>
        <v>6159.1</v>
      </c>
      <c r="F50" s="34">
        <f>F51+F52</f>
        <v>6159.1</v>
      </c>
      <c r="G50" s="34">
        <f>G51+G52</f>
        <v>0</v>
      </c>
    </row>
    <row r="51" spans="2:8" x14ac:dyDescent="0.25">
      <c r="B51" s="31" t="s">
        <v>15</v>
      </c>
      <c r="C51" s="32" t="s">
        <v>38</v>
      </c>
      <c r="D51" s="20" t="s">
        <v>62</v>
      </c>
      <c r="E51" s="35">
        <f>SUM(F51:G51)</f>
        <v>199.1</v>
      </c>
      <c r="F51" s="35">
        <v>199.1</v>
      </c>
      <c r="G51" s="35">
        <v>0</v>
      </c>
    </row>
    <row r="52" spans="2:8" x14ac:dyDescent="0.25">
      <c r="B52" s="198" t="s">
        <v>16</v>
      </c>
      <c r="C52" s="201" t="s">
        <v>39</v>
      </c>
      <c r="D52" s="20"/>
      <c r="E52" s="34">
        <f>SUM(F52:G52)</f>
        <v>5960</v>
      </c>
      <c r="F52" s="34">
        <f>F53+F54</f>
        <v>5960</v>
      </c>
      <c r="G52" s="34">
        <f>G53+G54</f>
        <v>0</v>
      </c>
      <c r="H52" s="42"/>
    </row>
    <row r="53" spans="2:8" ht="25.5" x14ac:dyDescent="0.25">
      <c r="B53" s="199"/>
      <c r="C53" s="202"/>
      <c r="D53" s="20" t="s">
        <v>48</v>
      </c>
      <c r="E53" s="35">
        <f>SUM(F53:G53)</f>
        <v>2850</v>
      </c>
      <c r="F53" s="35">
        <v>2850</v>
      </c>
      <c r="G53" s="35">
        <v>0</v>
      </c>
    </row>
    <row r="54" spans="2:8" ht="194.25" customHeight="1" x14ac:dyDescent="0.25">
      <c r="B54" s="200"/>
      <c r="C54" s="203"/>
      <c r="D54" s="43" t="s">
        <v>51</v>
      </c>
      <c r="E54" s="35">
        <f>SUM(F54:G54)</f>
        <v>3110</v>
      </c>
      <c r="F54" s="35">
        <v>3110</v>
      </c>
      <c r="G54" s="35">
        <v>0</v>
      </c>
    </row>
    <row r="55" spans="2:8" ht="38.25" x14ac:dyDescent="0.25">
      <c r="B55" s="40">
        <v>4</v>
      </c>
      <c r="C55" s="41" t="s">
        <v>183</v>
      </c>
      <c r="D55" s="17"/>
      <c r="E55" s="34">
        <f>F55+G55</f>
        <v>1091.5999999999999</v>
      </c>
      <c r="F55" s="34">
        <f>F56+F57+F58+F59</f>
        <v>1091.5999999999999</v>
      </c>
      <c r="G55" s="34">
        <f>G56+G66</f>
        <v>0</v>
      </c>
    </row>
    <row r="56" spans="2:8" ht="28.5" customHeight="1" x14ac:dyDescent="0.25">
      <c r="B56" s="198" t="s">
        <v>181</v>
      </c>
      <c r="C56" s="201" t="s">
        <v>182</v>
      </c>
      <c r="D56" s="20" t="s">
        <v>192</v>
      </c>
      <c r="E56" s="36">
        <f>SUM(F56:G56)</f>
        <v>163.5</v>
      </c>
      <c r="F56" s="36">
        <v>163.5</v>
      </c>
      <c r="G56" s="36">
        <v>0</v>
      </c>
    </row>
    <row r="57" spans="2:8" ht="24" customHeight="1" x14ac:dyDescent="0.25">
      <c r="B57" s="199"/>
      <c r="C57" s="202"/>
      <c r="D57" s="20" t="s">
        <v>233</v>
      </c>
      <c r="E57" s="36">
        <f>F57+G57</f>
        <v>484.5</v>
      </c>
      <c r="F57" s="36">
        <v>484.5</v>
      </c>
      <c r="G57" s="36">
        <v>0</v>
      </c>
    </row>
    <row r="58" spans="2:8" ht="25.5" x14ac:dyDescent="0.25">
      <c r="B58" s="199"/>
      <c r="C58" s="202"/>
      <c r="D58" s="20" t="s">
        <v>234</v>
      </c>
      <c r="E58" s="36">
        <f t="shared" ref="E58:E59" si="4">F58+G58</f>
        <v>291.60000000000002</v>
      </c>
      <c r="F58" s="36">
        <v>291.60000000000002</v>
      </c>
      <c r="G58" s="36">
        <v>0</v>
      </c>
    </row>
    <row r="59" spans="2:8" ht="25.5" x14ac:dyDescent="0.25">
      <c r="B59" s="200"/>
      <c r="C59" s="203"/>
      <c r="D59" s="20" t="s">
        <v>235</v>
      </c>
      <c r="E59" s="36">
        <f t="shared" si="4"/>
        <v>152</v>
      </c>
      <c r="F59" s="36">
        <v>152</v>
      </c>
      <c r="G59" s="36">
        <v>0</v>
      </c>
    </row>
    <row r="60" spans="2:8" ht="58.5" customHeight="1" x14ac:dyDescent="0.25">
      <c r="B60" s="40">
        <v>5</v>
      </c>
      <c r="C60" s="41" t="s">
        <v>236</v>
      </c>
      <c r="D60" s="17"/>
      <c r="E60" s="89">
        <f>F60+G60</f>
        <v>500</v>
      </c>
      <c r="F60" s="89">
        <f>F61+F62+F64+F65+F63</f>
        <v>500</v>
      </c>
      <c r="G60" s="89">
        <f>G61+G13</f>
        <v>0</v>
      </c>
    </row>
    <row r="61" spans="2:8" x14ac:dyDescent="0.25">
      <c r="B61" s="198" t="s">
        <v>133</v>
      </c>
      <c r="C61" s="201" t="s">
        <v>237</v>
      </c>
      <c r="D61" s="90" t="s">
        <v>238</v>
      </c>
      <c r="E61" s="36">
        <f>F61+G61</f>
        <v>89.3</v>
      </c>
      <c r="F61" s="36">
        <v>89.3</v>
      </c>
      <c r="G61" s="36">
        <v>0</v>
      </c>
    </row>
    <row r="62" spans="2:8" x14ac:dyDescent="0.25">
      <c r="B62" s="199"/>
      <c r="C62" s="202"/>
      <c r="D62" s="90" t="s">
        <v>239</v>
      </c>
      <c r="E62" s="36">
        <f>F62+G62</f>
        <v>104.1</v>
      </c>
      <c r="F62" s="36">
        <v>104.1</v>
      </c>
      <c r="G62" s="36">
        <v>0</v>
      </c>
    </row>
    <row r="63" spans="2:8" x14ac:dyDescent="0.25">
      <c r="B63" s="199"/>
      <c r="C63" s="202"/>
      <c r="D63" s="90" t="s">
        <v>240</v>
      </c>
      <c r="E63" s="36">
        <f>F63+G63</f>
        <v>45.6</v>
      </c>
      <c r="F63" s="36">
        <v>45.6</v>
      </c>
      <c r="G63" s="36">
        <v>0</v>
      </c>
    </row>
    <row r="64" spans="2:8" x14ac:dyDescent="0.25">
      <c r="B64" s="199"/>
      <c r="C64" s="202"/>
      <c r="D64" s="90" t="s">
        <v>241</v>
      </c>
      <c r="E64" s="36">
        <f t="shared" ref="E64:E65" si="5">F64+G64</f>
        <v>150</v>
      </c>
      <c r="F64" s="36">
        <v>150</v>
      </c>
      <c r="G64" s="36">
        <v>0</v>
      </c>
    </row>
    <row r="65" spans="2:7" x14ac:dyDescent="0.25">
      <c r="B65" s="200"/>
      <c r="C65" s="203"/>
      <c r="D65" s="90" t="s">
        <v>242</v>
      </c>
      <c r="E65" s="36">
        <f t="shared" si="5"/>
        <v>111</v>
      </c>
      <c r="F65" s="36">
        <v>111</v>
      </c>
      <c r="G65" s="36">
        <v>0</v>
      </c>
    </row>
    <row r="66" spans="2:7" x14ac:dyDescent="0.25">
      <c r="B66" s="219" t="s">
        <v>49</v>
      </c>
      <c r="C66" s="219"/>
      <c r="D66" s="219"/>
      <c r="E66" s="34">
        <f>F66+G66</f>
        <v>20179.699999999997</v>
      </c>
      <c r="F66" s="34">
        <f>F50+F31+F18+F55+F60</f>
        <v>20179.699999999997</v>
      </c>
      <c r="G66" s="34">
        <f>G50+G31+G18</f>
        <v>0</v>
      </c>
    </row>
    <row r="67" spans="2:7" ht="15.75" x14ac:dyDescent="0.25">
      <c r="B67" s="212" t="s">
        <v>23</v>
      </c>
      <c r="C67" s="213"/>
      <c r="D67" s="214"/>
      <c r="E67" s="34">
        <f>E16+E66</f>
        <v>21419.699999999997</v>
      </c>
      <c r="F67" s="34">
        <f>F66+F16</f>
        <v>21419.699999999997</v>
      </c>
      <c r="G67" s="34">
        <f>G66+G16</f>
        <v>0</v>
      </c>
    </row>
    <row r="68" spans="2:7" x14ac:dyDescent="0.25">
      <c r="B68" s="211" t="s">
        <v>128</v>
      </c>
      <c r="C68" s="211"/>
      <c r="D68" s="211"/>
      <c r="E68" s="211"/>
      <c r="F68" s="211"/>
      <c r="G68" s="211"/>
    </row>
    <row r="69" spans="2:7" x14ac:dyDescent="0.25">
      <c r="B69" s="29"/>
    </row>
    <row r="70" spans="2:7" x14ac:dyDescent="0.25">
      <c r="B70" s="29"/>
      <c r="C70"/>
      <c r="D70"/>
    </row>
  </sheetData>
  <mergeCells count="29">
    <mergeCell ref="B68:G68"/>
    <mergeCell ref="B67:D67"/>
    <mergeCell ref="B9:G9"/>
    <mergeCell ref="B16:D16"/>
    <mergeCell ref="B17:G17"/>
    <mergeCell ref="B66:D66"/>
    <mergeCell ref="C11:C12"/>
    <mergeCell ref="B11:B12"/>
    <mergeCell ref="C42:C49"/>
    <mergeCell ref="B42:B49"/>
    <mergeCell ref="B52:B54"/>
    <mergeCell ref="C52:C54"/>
    <mergeCell ref="C32:C41"/>
    <mergeCell ref="B32:B41"/>
    <mergeCell ref="B27:B29"/>
    <mergeCell ref="C27:C29"/>
    <mergeCell ref="B61:B65"/>
    <mergeCell ref="C61:C65"/>
    <mergeCell ref="C56:C59"/>
    <mergeCell ref="B56:B59"/>
    <mergeCell ref="D1:G1"/>
    <mergeCell ref="B3:G3"/>
    <mergeCell ref="B4:G4"/>
    <mergeCell ref="B5:G5"/>
    <mergeCell ref="B6:B7"/>
    <mergeCell ref="C6:C7"/>
    <mergeCell ref="D6:D7"/>
    <mergeCell ref="E6:E7"/>
    <mergeCell ref="F6:G6"/>
  </mergeCells>
  <pageMargins left="0" right="0" top="0.15748031496062992" bottom="0.15748031496062992" header="0.31496062992125984" footer="0.31496062992125984"/>
  <pageSetup paperSize="9" scale="67" orientation="landscape" r:id="rId1"/>
  <rowBreaks count="2" manualBreakCount="2">
    <brk id="30" max="6" man="1"/>
    <brk id="59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2"/>
  <sheetViews>
    <sheetView tabSelected="1" view="pageBreakPreview" zoomScale="110" zoomScaleNormal="100" zoomScaleSheetLayoutView="110" workbookViewId="0">
      <selection activeCell="B20" sqref="B20:D20"/>
    </sheetView>
  </sheetViews>
  <sheetFormatPr defaultRowHeight="15" x14ac:dyDescent="0.25"/>
  <cols>
    <col min="1" max="1" width="2.7109375" customWidth="1"/>
    <col min="2" max="2" width="7.140625" style="14" customWidth="1"/>
    <col min="3" max="3" width="66.85546875" style="14" customWidth="1"/>
    <col min="4" max="4" width="87.7109375" style="14" customWidth="1"/>
    <col min="5" max="5" width="10.5703125" customWidth="1"/>
    <col min="6" max="6" width="10.85546875" customWidth="1"/>
    <col min="7" max="7" width="9.5703125" customWidth="1"/>
  </cols>
  <sheetData>
    <row r="1" spans="2:7" x14ac:dyDescent="0.25">
      <c r="B1" s="12"/>
      <c r="C1" s="12"/>
      <c r="D1" s="204" t="s">
        <v>199</v>
      </c>
      <c r="E1" s="204"/>
      <c r="F1" s="204"/>
      <c r="G1" s="204"/>
    </row>
    <row r="2" spans="2:7" ht="3" customHeight="1" x14ac:dyDescent="0.25">
      <c r="B2" s="13"/>
      <c r="E2" s="14"/>
      <c r="F2" s="14"/>
      <c r="G2" s="14"/>
    </row>
    <row r="3" spans="2:7" ht="13.5" customHeight="1" x14ac:dyDescent="0.25">
      <c r="B3" s="205" t="s">
        <v>45</v>
      </c>
      <c r="C3" s="205"/>
      <c r="D3" s="205"/>
      <c r="E3" s="205"/>
      <c r="F3" s="205"/>
      <c r="G3" s="205"/>
    </row>
    <row r="4" spans="2:7" ht="41.25" customHeight="1" x14ac:dyDescent="0.25">
      <c r="B4" s="206" t="s">
        <v>198</v>
      </c>
      <c r="C4" s="206"/>
      <c r="D4" s="206"/>
      <c r="E4" s="206"/>
      <c r="F4" s="206"/>
      <c r="G4" s="206"/>
    </row>
    <row r="5" spans="2:7" ht="8.25" customHeight="1" x14ac:dyDescent="0.25">
      <c r="B5" s="207" t="s">
        <v>47</v>
      </c>
      <c r="C5" s="207"/>
      <c r="D5" s="207"/>
      <c r="E5" s="207"/>
      <c r="F5" s="207"/>
      <c r="G5" s="207"/>
    </row>
    <row r="6" spans="2:7" ht="38.25" customHeight="1" x14ac:dyDescent="0.25">
      <c r="B6" s="208" t="s">
        <v>18</v>
      </c>
      <c r="C6" s="208" t="s">
        <v>19</v>
      </c>
      <c r="D6" s="208" t="s">
        <v>20</v>
      </c>
      <c r="E6" s="208" t="s">
        <v>21</v>
      </c>
      <c r="F6" s="210" t="s">
        <v>24</v>
      </c>
      <c r="G6" s="210"/>
    </row>
    <row r="7" spans="2:7" x14ac:dyDescent="0.25">
      <c r="B7" s="208"/>
      <c r="C7" s="208"/>
      <c r="D7" s="208"/>
      <c r="E7" s="209"/>
      <c r="F7" s="81" t="s">
        <v>52</v>
      </c>
      <c r="G7" s="81" t="s">
        <v>6</v>
      </c>
    </row>
    <row r="8" spans="2:7" x14ac:dyDescent="0.25">
      <c r="B8" s="15">
        <v>1</v>
      </c>
      <c r="C8" s="15">
        <v>2</v>
      </c>
      <c r="D8" s="15">
        <v>3</v>
      </c>
      <c r="E8" s="16">
        <v>4</v>
      </c>
      <c r="F8" s="16">
        <v>5</v>
      </c>
      <c r="G8" s="16">
        <v>6</v>
      </c>
    </row>
    <row r="9" spans="2:7" x14ac:dyDescent="0.25">
      <c r="B9" s="215" t="s">
        <v>261</v>
      </c>
      <c r="C9" s="215"/>
      <c r="D9" s="215"/>
      <c r="E9" s="215"/>
      <c r="F9" s="215"/>
      <c r="G9" s="215"/>
    </row>
    <row r="10" spans="2:7" ht="44.25" customHeight="1" x14ac:dyDescent="0.25">
      <c r="B10" s="23">
        <v>1</v>
      </c>
      <c r="C10" s="24" t="s">
        <v>7</v>
      </c>
      <c r="D10" s="25" t="s">
        <v>22</v>
      </c>
      <c r="E10" s="34">
        <f>SUM(F10:G10)</f>
        <v>9201.6</v>
      </c>
      <c r="F10" s="34">
        <f>F11+F18</f>
        <v>9201.6</v>
      </c>
      <c r="G10" s="34">
        <f>G12+G17+G16+G18+G19</f>
        <v>0</v>
      </c>
    </row>
    <row r="11" spans="2:7" x14ac:dyDescent="0.25">
      <c r="B11" s="222" t="s">
        <v>9</v>
      </c>
      <c r="C11" s="228" t="s">
        <v>41</v>
      </c>
      <c r="D11" s="25"/>
      <c r="E11" s="35">
        <f>SUM(F11:G11)</f>
        <v>9097.6</v>
      </c>
      <c r="F11" s="35">
        <f>F12+F13+F14+F15+F16</f>
        <v>9097.6</v>
      </c>
      <c r="G11" s="35">
        <v>0</v>
      </c>
    </row>
    <row r="12" spans="2:7" ht="25.5" x14ac:dyDescent="0.25">
      <c r="B12" s="227"/>
      <c r="C12" s="229"/>
      <c r="D12" s="15" t="s">
        <v>63</v>
      </c>
      <c r="E12" s="35">
        <f>SUM(F12:G12)</f>
        <v>9000.2999999999993</v>
      </c>
      <c r="F12" s="35">
        <v>9000.2999999999993</v>
      </c>
      <c r="G12" s="35">
        <v>0</v>
      </c>
    </row>
    <row r="13" spans="2:7" ht="41.25" customHeight="1" x14ac:dyDescent="0.25">
      <c r="B13" s="227"/>
      <c r="C13" s="229"/>
      <c r="D13" s="15" t="s">
        <v>219</v>
      </c>
      <c r="E13" s="35">
        <f t="shared" ref="E13:E15" si="0">SUM(F13:G13)</f>
        <v>19.2</v>
      </c>
      <c r="F13" s="35">
        <v>19.2</v>
      </c>
      <c r="G13" s="35">
        <v>0</v>
      </c>
    </row>
    <row r="14" spans="2:7" ht="41.25" customHeight="1" x14ac:dyDescent="0.25">
      <c r="B14" s="227"/>
      <c r="C14" s="229"/>
      <c r="D14" s="15" t="s">
        <v>220</v>
      </c>
      <c r="E14" s="35">
        <f t="shared" si="0"/>
        <v>19.2</v>
      </c>
      <c r="F14" s="35">
        <v>19.2</v>
      </c>
      <c r="G14" s="35">
        <v>0</v>
      </c>
    </row>
    <row r="15" spans="2:7" ht="41.25" customHeight="1" x14ac:dyDescent="0.25">
      <c r="B15" s="227"/>
      <c r="C15" s="229"/>
      <c r="D15" s="15" t="s">
        <v>221</v>
      </c>
      <c r="E15" s="35">
        <f t="shared" si="0"/>
        <v>18.899999999999999</v>
      </c>
      <c r="F15" s="35">
        <v>18.899999999999999</v>
      </c>
      <c r="G15" s="35">
        <v>0</v>
      </c>
    </row>
    <row r="16" spans="2:7" ht="38.25" x14ac:dyDescent="0.25">
      <c r="B16" s="223"/>
      <c r="C16" s="230"/>
      <c r="D16" s="15" t="s">
        <v>222</v>
      </c>
      <c r="E16" s="35">
        <f>SUM(F16:G16)</f>
        <v>40</v>
      </c>
      <c r="F16" s="35">
        <v>40</v>
      </c>
      <c r="G16" s="35">
        <v>0</v>
      </c>
    </row>
    <row r="17" spans="2:7" ht="38.25" x14ac:dyDescent="0.25">
      <c r="B17" s="27" t="s">
        <v>11</v>
      </c>
      <c r="C17" s="33" t="s">
        <v>40</v>
      </c>
      <c r="D17" s="26"/>
      <c r="E17" s="35">
        <f>SUM(F17:G17)</f>
        <v>0</v>
      </c>
      <c r="F17" s="35">
        <v>0</v>
      </c>
      <c r="G17" s="35">
        <v>0</v>
      </c>
    </row>
    <row r="18" spans="2:7" ht="51" x14ac:dyDescent="0.25">
      <c r="B18" s="27" t="s">
        <v>14</v>
      </c>
      <c r="C18" s="28" t="s">
        <v>43</v>
      </c>
      <c r="D18" s="15" t="s">
        <v>200</v>
      </c>
      <c r="E18" s="35">
        <f>F18+G18</f>
        <v>104</v>
      </c>
      <c r="F18" s="35">
        <v>104</v>
      </c>
      <c r="G18" s="35">
        <v>0</v>
      </c>
    </row>
    <row r="19" spans="2:7" ht="51" x14ac:dyDescent="0.25">
      <c r="B19" s="27" t="s">
        <v>33</v>
      </c>
      <c r="C19" s="28" t="s">
        <v>42</v>
      </c>
      <c r="D19" s="15"/>
      <c r="E19" s="35">
        <f>F19+G19</f>
        <v>0</v>
      </c>
      <c r="F19" s="36">
        <v>0</v>
      </c>
      <c r="G19" s="35">
        <v>0</v>
      </c>
    </row>
    <row r="20" spans="2:7" ht="15" customHeight="1" x14ac:dyDescent="0.25">
      <c r="B20" s="216" t="s">
        <v>262</v>
      </c>
      <c r="C20" s="217"/>
      <c r="D20" s="218"/>
      <c r="E20" s="34">
        <f>E10</f>
        <v>9201.6</v>
      </c>
      <c r="F20" s="34">
        <f>F10</f>
        <v>9201.6</v>
      </c>
      <c r="G20" s="34">
        <f>G10</f>
        <v>0</v>
      </c>
    </row>
    <row r="21" spans="2:7" x14ac:dyDescent="0.25">
      <c r="B21" s="215" t="s">
        <v>4</v>
      </c>
      <c r="C21" s="215"/>
      <c r="D21" s="215"/>
      <c r="E21" s="215"/>
      <c r="F21" s="215"/>
      <c r="G21" s="215"/>
    </row>
    <row r="22" spans="2:7" ht="38.25" x14ac:dyDescent="0.25">
      <c r="B22" s="17">
        <v>1</v>
      </c>
      <c r="C22" s="17" t="s">
        <v>28</v>
      </c>
      <c r="D22" s="17"/>
      <c r="E22" s="38">
        <f>SUM(F22:G22)</f>
        <v>277</v>
      </c>
      <c r="F22" s="38">
        <f>SUM(F30+F29+F28+F27+F26+F25+F24+F23)</f>
        <v>277</v>
      </c>
      <c r="G22" s="38">
        <f t="shared" ref="G22" si="1">G23+G24</f>
        <v>0</v>
      </c>
    </row>
    <row r="23" spans="2:7" ht="25.5" x14ac:dyDescent="0.25">
      <c r="B23" s="83" t="s">
        <v>9</v>
      </c>
      <c r="C23" s="19" t="s">
        <v>44</v>
      </c>
      <c r="D23" s="20"/>
      <c r="E23" s="39">
        <f>SUM(F23:G23)</f>
        <v>0</v>
      </c>
      <c r="F23" s="39">
        <v>0</v>
      </c>
      <c r="G23" s="39">
        <v>0</v>
      </c>
    </row>
    <row r="24" spans="2:7" ht="25.5" x14ac:dyDescent="0.25">
      <c r="B24" s="83" t="s">
        <v>11</v>
      </c>
      <c r="C24" s="19" t="s">
        <v>29</v>
      </c>
      <c r="D24" s="20"/>
      <c r="E24" s="39">
        <f t="shared" ref="E24:E27" si="2">SUM(F24:G24)</f>
        <v>0</v>
      </c>
      <c r="F24" s="39">
        <v>0</v>
      </c>
      <c r="G24" s="39">
        <v>0</v>
      </c>
    </row>
    <row r="25" spans="2:7" ht="38.25" x14ac:dyDescent="0.25">
      <c r="B25" s="83" t="s">
        <v>14</v>
      </c>
      <c r="C25" s="19" t="s">
        <v>31</v>
      </c>
      <c r="D25" s="20" t="s">
        <v>218</v>
      </c>
      <c r="E25" s="39">
        <f t="shared" si="2"/>
        <v>277</v>
      </c>
      <c r="F25" s="39">
        <v>277</v>
      </c>
      <c r="G25" s="39">
        <v>0</v>
      </c>
    </row>
    <row r="26" spans="2:7" ht="38.25" x14ac:dyDescent="0.25">
      <c r="B26" s="83" t="s">
        <v>33</v>
      </c>
      <c r="C26" s="19" t="s">
        <v>32</v>
      </c>
      <c r="D26" s="20"/>
      <c r="E26" s="39">
        <f t="shared" si="2"/>
        <v>0</v>
      </c>
      <c r="F26" s="39">
        <v>0</v>
      </c>
      <c r="G26" s="39">
        <v>0</v>
      </c>
    </row>
    <row r="27" spans="2:7" ht="25.5" x14ac:dyDescent="0.25">
      <c r="B27" s="83" t="s">
        <v>87</v>
      </c>
      <c r="C27" s="19" t="s">
        <v>88</v>
      </c>
      <c r="D27" s="20"/>
      <c r="E27" s="39">
        <f t="shared" si="2"/>
        <v>0</v>
      </c>
      <c r="F27" s="39">
        <v>0</v>
      </c>
      <c r="G27" s="39">
        <v>0</v>
      </c>
    </row>
    <row r="28" spans="2:7" ht="38.25" x14ac:dyDescent="0.25">
      <c r="B28" s="83" t="s">
        <v>122</v>
      </c>
      <c r="C28" s="19" t="s">
        <v>180</v>
      </c>
      <c r="D28" s="20"/>
      <c r="E28" s="39">
        <v>0</v>
      </c>
      <c r="F28" s="39">
        <v>0</v>
      </c>
      <c r="G28" s="39">
        <v>0</v>
      </c>
    </row>
    <row r="29" spans="2:7" ht="25.5" x14ac:dyDescent="0.25">
      <c r="B29" s="83" t="s">
        <v>123</v>
      </c>
      <c r="C29" s="19" t="s">
        <v>127</v>
      </c>
      <c r="D29" s="20"/>
      <c r="E29" s="39">
        <v>0</v>
      </c>
      <c r="F29" s="39">
        <v>0</v>
      </c>
      <c r="G29" s="39">
        <v>0</v>
      </c>
    </row>
    <row r="30" spans="2:7" ht="38.25" x14ac:dyDescent="0.25">
      <c r="B30" s="83" t="s">
        <v>126</v>
      </c>
      <c r="C30" s="19" t="s">
        <v>124</v>
      </c>
      <c r="D30" s="20"/>
      <c r="E30" s="39">
        <v>0</v>
      </c>
      <c r="F30" s="39">
        <v>0</v>
      </c>
      <c r="G30" s="39">
        <v>0</v>
      </c>
    </row>
    <row r="31" spans="2:7" ht="28.5" customHeight="1" x14ac:dyDescent="0.25">
      <c r="B31" s="21">
        <v>2</v>
      </c>
      <c r="C31" s="22" t="s">
        <v>34</v>
      </c>
      <c r="D31" s="20"/>
      <c r="E31" s="34">
        <f>SUM(F31:G31)</f>
        <v>3619</v>
      </c>
      <c r="F31" s="34">
        <f>F32+F34</f>
        <v>3619</v>
      </c>
      <c r="G31" s="34">
        <f>G33+G34</f>
        <v>0</v>
      </c>
    </row>
    <row r="32" spans="2:7" x14ac:dyDescent="0.25">
      <c r="B32" s="198" t="s">
        <v>12</v>
      </c>
      <c r="C32" s="201" t="s">
        <v>35</v>
      </c>
      <c r="D32" s="20"/>
      <c r="E32" s="34">
        <f>SUM(E33:E33)</f>
        <v>0</v>
      </c>
      <c r="F32" s="34">
        <f>SUM(F33:F33)</f>
        <v>0</v>
      </c>
      <c r="G32" s="34">
        <f>SUM(G33:G33)</f>
        <v>0</v>
      </c>
    </row>
    <row r="33" spans="2:8" x14ac:dyDescent="0.25">
      <c r="B33" s="199"/>
      <c r="C33" s="202"/>
      <c r="D33" s="15"/>
      <c r="E33" s="35">
        <f>SUM(F33:G33)</f>
        <v>0</v>
      </c>
      <c r="F33" s="80">
        <v>0</v>
      </c>
      <c r="G33" s="80">
        <v>0</v>
      </c>
    </row>
    <row r="34" spans="2:8" x14ac:dyDescent="0.25">
      <c r="B34" s="198" t="s">
        <v>13</v>
      </c>
      <c r="C34" s="201" t="s">
        <v>121</v>
      </c>
      <c r="D34" s="15"/>
      <c r="E34" s="34">
        <f>SUM(F34:G34)</f>
        <v>3619</v>
      </c>
      <c r="F34" s="34">
        <f>SUM(F35:F35)</f>
        <v>3619</v>
      </c>
      <c r="G34" s="34">
        <v>0</v>
      </c>
    </row>
    <row r="35" spans="2:8" ht="25.5" x14ac:dyDescent="0.25">
      <c r="B35" s="200"/>
      <c r="C35" s="203"/>
      <c r="D35" s="43" t="s">
        <v>224</v>
      </c>
      <c r="E35" s="35">
        <f t="shared" ref="E35" si="3">SUM(F35:G35)</f>
        <v>3619</v>
      </c>
      <c r="F35" s="35">
        <v>3619</v>
      </c>
      <c r="G35" s="35">
        <v>0</v>
      </c>
    </row>
    <row r="36" spans="2:8" ht="39.75" customHeight="1" x14ac:dyDescent="0.25">
      <c r="B36" s="40">
        <v>3</v>
      </c>
      <c r="C36" s="41" t="s">
        <v>37</v>
      </c>
      <c r="D36" s="17"/>
      <c r="E36" s="34">
        <f>F36+G36</f>
        <v>8014</v>
      </c>
      <c r="F36" s="34">
        <f>F37+F38</f>
        <v>8014</v>
      </c>
      <c r="G36" s="34">
        <f>G37+G38</f>
        <v>0</v>
      </c>
    </row>
    <row r="37" spans="2:8" x14ac:dyDescent="0.25">
      <c r="B37" s="84" t="s">
        <v>15</v>
      </c>
      <c r="C37" s="32" t="s">
        <v>38</v>
      </c>
      <c r="D37" s="20" t="s">
        <v>62</v>
      </c>
      <c r="E37" s="35">
        <f>SUM(F37:G37)</f>
        <v>150</v>
      </c>
      <c r="F37" s="35">
        <v>150</v>
      </c>
      <c r="G37" s="35">
        <v>0</v>
      </c>
    </row>
    <row r="38" spans="2:8" ht="212.25" customHeight="1" x14ac:dyDescent="0.25">
      <c r="B38" s="83" t="s">
        <v>16</v>
      </c>
      <c r="C38" s="82" t="s">
        <v>39</v>
      </c>
      <c r="D38" s="20" t="s">
        <v>223</v>
      </c>
      <c r="E38" s="35">
        <f>SUM(F38:G38)</f>
        <v>7864</v>
      </c>
      <c r="F38" s="35">
        <v>7864</v>
      </c>
      <c r="G38" s="35">
        <v>0</v>
      </c>
      <c r="H38" s="42"/>
    </row>
    <row r="39" spans="2:8" ht="38.25" x14ac:dyDescent="0.25">
      <c r="B39" s="40">
        <v>4</v>
      </c>
      <c r="C39" s="41" t="s">
        <v>183</v>
      </c>
      <c r="D39" s="17"/>
      <c r="E39" s="34">
        <f>F39+G39</f>
        <v>760</v>
      </c>
      <c r="F39" s="34">
        <f>F40</f>
        <v>760</v>
      </c>
      <c r="G39" s="34">
        <f>G40</f>
        <v>0</v>
      </c>
    </row>
    <row r="40" spans="2:8" ht="38.25" x14ac:dyDescent="0.25">
      <c r="B40" s="85" t="s">
        <v>181</v>
      </c>
      <c r="C40" s="86" t="s">
        <v>182</v>
      </c>
      <c r="D40" s="20" t="s">
        <v>202</v>
      </c>
      <c r="E40" s="35">
        <f>SUM(F40:G40)</f>
        <v>760</v>
      </c>
      <c r="F40" s="35">
        <v>760</v>
      </c>
      <c r="G40" s="35">
        <v>0</v>
      </c>
    </row>
    <row r="41" spans="2:8" ht="54.75" customHeight="1" x14ac:dyDescent="0.25">
      <c r="B41" s="40">
        <v>5</v>
      </c>
      <c r="C41" s="41" t="s">
        <v>195</v>
      </c>
      <c r="D41" s="17"/>
      <c r="E41" s="34">
        <f>F41+G41</f>
        <v>2465.9</v>
      </c>
      <c r="F41" s="34">
        <f>SUM(F42)</f>
        <v>2465.9</v>
      </c>
      <c r="G41" s="34">
        <f>G43+G16</f>
        <v>0</v>
      </c>
    </row>
    <row r="42" spans="2:8" x14ac:dyDescent="0.25">
      <c r="B42" s="198" t="s">
        <v>133</v>
      </c>
      <c r="C42" s="201" t="s">
        <v>196</v>
      </c>
      <c r="D42" s="17"/>
      <c r="E42" s="35">
        <f>SUM(F42:G42)</f>
        <v>2465.9</v>
      </c>
      <c r="F42" s="35">
        <f>SUM(F43:F57)</f>
        <v>2465.9</v>
      </c>
      <c r="G42" s="35">
        <f>SUM(G43:G57)</f>
        <v>0</v>
      </c>
    </row>
    <row r="43" spans="2:8" x14ac:dyDescent="0.25">
      <c r="B43" s="199"/>
      <c r="C43" s="202"/>
      <c r="D43" s="20" t="s">
        <v>203</v>
      </c>
      <c r="E43" s="35">
        <f>SUM(F43:G43)</f>
        <v>44.5</v>
      </c>
      <c r="F43" s="35">
        <v>44.5</v>
      </c>
      <c r="G43" s="35">
        <v>0</v>
      </c>
    </row>
    <row r="44" spans="2:8" x14ac:dyDescent="0.25">
      <c r="B44" s="199"/>
      <c r="C44" s="202"/>
      <c r="D44" s="20" t="s">
        <v>204</v>
      </c>
      <c r="E44" s="35">
        <f t="shared" ref="E44:E56" si="4">SUM(F44:G44)</f>
        <v>45.3</v>
      </c>
      <c r="F44" s="35">
        <v>45.3</v>
      </c>
      <c r="G44" s="35">
        <v>0</v>
      </c>
    </row>
    <row r="45" spans="2:8" x14ac:dyDescent="0.25">
      <c r="B45" s="199"/>
      <c r="C45" s="202"/>
      <c r="D45" s="20" t="s">
        <v>205</v>
      </c>
      <c r="E45" s="35">
        <f t="shared" si="4"/>
        <v>52.5</v>
      </c>
      <c r="F45" s="35">
        <v>52.5</v>
      </c>
      <c r="G45" s="35">
        <v>0</v>
      </c>
    </row>
    <row r="46" spans="2:8" x14ac:dyDescent="0.25">
      <c r="B46" s="199"/>
      <c r="C46" s="202"/>
      <c r="D46" s="20" t="s">
        <v>206</v>
      </c>
      <c r="E46" s="35">
        <f t="shared" si="4"/>
        <v>70.8</v>
      </c>
      <c r="F46" s="35">
        <v>70.8</v>
      </c>
      <c r="G46" s="35">
        <v>0</v>
      </c>
    </row>
    <row r="47" spans="2:8" x14ac:dyDescent="0.25">
      <c r="B47" s="199"/>
      <c r="C47" s="202"/>
      <c r="D47" s="20" t="s">
        <v>207</v>
      </c>
      <c r="E47" s="35">
        <f t="shared" si="4"/>
        <v>66.8</v>
      </c>
      <c r="F47" s="35">
        <v>66.8</v>
      </c>
      <c r="G47" s="35">
        <v>0</v>
      </c>
    </row>
    <row r="48" spans="2:8" x14ac:dyDescent="0.25">
      <c r="B48" s="199"/>
      <c r="C48" s="202"/>
      <c r="D48" s="20" t="s">
        <v>208</v>
      </c>
      <c r="E48" s="35">
        <f t="shared" si="4"/>
        <v>32.700000000000003</v>
      </c>
      <c r="F48" s="35">
        <v>32.700000000000003</v>
      </c>
      <c r="G48" s="35">
        <v>0</v>
      </c>
    </row>
    <row r="49" spans="2:7" x14ac:dyDescent="0.25">
      <c r="B49" s="199"/>
      <c r="C49" s="202"/>
      <c r="D49" s="20" t="s">
        <v>209</v>
      </c>
      <c r="E49" s="35">
        <f t="shared" si="4"/>
        <v>127.5</v>
      </c>
      <c r="F49" s="35">
        <v>127.5</v>
      </c>
      <c r="G49" s="35">
        <v>0</v>
      </c>
    </row>
    <row r="50" spans="2:7" x14ac:dyDescent="0.25">
      <c r="B50" s="199"/>
      <c r="C50" s="202"/>
      <c r="D50" s="20" t="s">
        <v>210</v>
      </c>
      <c r="E50" s="35">
        <f t="shared" si="4"/>
        <v>34.299999999999997</v>
      </c>
      <c r="F50" s="35">
        <v>34.299999999999997</v>
      </c>
      <c r="G50" s="35">
        <v>0</v>
      </c>
    </row>
    <row r="51" spans="2:7" x14ac:dyDescent="0.25">
      <c r="B51" s="199"/>
      <c r="C51" s="202"/>
      <c r="D51" s="20" t="s">
        <v>211</v>
      </c>
      <c r="E51" s="35">
        <f t="shared" si="4"/>
        <v>19</v>
      </c>
      <c r="F51" s="35">
        <v>19</v>
      </c>
      <c r="G51" s="35">
        <v>0</v>
      </c>
    </row>
    <row r="52" spans="2:7" x14ac:dyDescent="0.25">
      <c r="B52" s="199"/>
      <c r="C52" s="202"/>
      <c r="D52" s="20" t="s">
        <v>212</v>
      </c>
      <c r="E52" s="35">
        <f t="shared" si="4"/>
        <v>67.599999999999994</v>
      </c>
      <c r="F52" s="35">
        <v>67.599999999999994</v>
      </c>
      <c r="G52" s="35">
        <v>0</v>
      </c>
    </row>
    <row r="53" spans="2:7" x14ac:dyDescent="0.25">
      <c r="B53" s="199"/>
      <c r="C53" s="202"/>
      <c r="D53" s="20" t="s">
        <v>213</v>
      </c>
      <c r="E53" s="35">
        <f t="shared" si="4"/>
        <v>49.3</v>
      </c>
      <c r="F53" s="35">
        <v>49.3</v>
      </c>
      <c r="G53" s="35">
        <v>0</v>
      </c>
    </row>
    <row r="54" spans="2:7" x14ac:dyDescent="0.25">
      <c r="B54" s="199"/>
      <c r="C54" s="202"/>
      <c r="D54" s="20" t="s">
        <v>214</v>
      </c>
      <c r="E54" s="35">
        <f t="shared" si="4"/>
        <v>27.5</v>
      </c>
      <c r="F54" s="35">
        <v>27.5</v>
      </c>
      <c r="G54" s="35">
        <v>0</v>
      </c>
    </row>
    <row r="55" spans="2:7" x14ac:dyDescent="0.25">
      <c r="B55" s="199"/>
      <c r="C55" s="202"/>
      <c r="D55" s="20" t="s">
        <v>216</v>
      </c>
      <c r="E55" s="35">
        <f t="shared" si="4"/>
        <v>362.8</v>
      </c>
      <c r="F55" s="35">
        <v>362.8</v>
      </c>
      <c r="G55" s="35">
        <v>0</v>
      </c>
    </row>
    <row r="56" spans="2:7" x14ac:dyDescent="0.25">
      <c r="B56" s="199"/>
      <c r="C56" s="202"/>
      <c r="D56" s="20" t="s">
        <v>215</v>
      </c>
      <c r="E56" s="35">
        <f t="shared" si="4"/>
        <v>222.4</v>
      </c>
      <c r="F56" s="35">
        <v>222.4</v>
      </c>
      <c r="G56" s="35">
        <v>0</v>
      </c>
    </row>
    <row r="57" spans="2:7" x14ac:dyDescent="0.25">
      <c r="B57" s="200"/>
      <c r="C57" s="203"/>
      <c r="D57" s="20" t="s">
        <v>217</v>
      </c>
      <c r="E57" s="35">
        <f>SUM(F57:G57)</f>
        <v>1242.9000000000001</v>
      </c>
      <c r="F57" s="35">
        <v>1242.9000000000001</v>
      </c>
      <c r="G57" s="35">
        <v>0</v>
      </c>
    </row>
    <row r="58" spans="2:7" x14ac:dyDescent="0.25">
      <c r="B58" s="219" t="s">
        <v>49</v>
      </c>
      <c r="C58" s="219"/>
      <c r="D58" s="219"/>
      <c r="E58" s="34">
        <f>F58+G58</f>
        <v>15135.9</v>
      </c>
      <c r="F58" s="34">
        <f>F22+F31+F36+F39+F41</f>
        <v>15135.9</v>
      </c>
      <c r="G58" s="34">
        <f>G36+G31+G22</f>
        <v>0</v>
      </c>
    </row>
    <row r="59" spans="2:7" ht="15.75" x14ac:dyDescent="0.25">
      <c r="B59" s="212" t="s">
        <v>23</v>
      </c>
      <c r="C59" s="213"/>
      <c r="D59" s="214"/>
      <c r="E59" s="34">
        <f>E20+E58</f>
        <v>24337.5</v>
      </c>
      <c r="F59" s="34">
        <f>F58+F20</f>
        <v>24337.5</v>
      </c>
      <c r="G59" s="34">
        <f>G58+G20</f>
        <v>0</v>
      </c>
    </row>
    <row r="60" spans="2:7" x14ac:dyDescent="0.25">
      <c r="B60" s="211" t="s">
        <v>128</v>
      </c>
      <c r="C60" s="211"/>
      <c r="D60" s="211"/>
      <c r="E60" s="211"/>
      <c r="F60" s="211"/>
      <c r="G60" s="211"/>
    </row>
    <row r="61" spans="2:7" x14ac:dyDescent="0.25">
      <c r="B61" s="29"/>
    </row>
    <row r="62" spans="2:7" x14ac:dyDescent="0.25">
      <c r="B62" s="29"/>
      <c r="C62"/>
      <c r="D62"/>
    </row>
  </sheetData>
  <mergeCells count="23">
    <mergeCell ref="D1:G1"/>
    <mergeCell ref="B3:G3"/>
    <mergeCell ref="B4:G4"/>
    <mergeCell ref="B5:G5"/>
    <mergeCell ref="B6:B7"/>
    <mergeCell ref="C6:C7"/>
    <mergeCell ref="D6:D7"/>
    <mergeCell ref="E6:E7"/>
    <mergeCell ref="F6:G6"/>
    <mergeCell ref="B60:G60"/>
    <mergeCell ref="B42:B57"/>
    <mergeCell ref="C42:C57"/>
    <mergeCell ref="B58:D58"/>
    <mergeCell ref="B9:G9"/>
    <mergeCell ref="B20:D20"/>
    <mergeCell ref="B59:D59"/>
    <mergeCell ref="B11:B16"/>
    <mergeCell ref="C11:C16"/>
    <mergeCell ref="B21:G21"/>
    <mergeCell ref="B32:B33"/>
    <mergeCell ref="C32:C33"/>
    <mergeCell ref="B34:B35"/>
    <mergeCell ref="C34:C35"/>
  </mergeCells>
  <pageMargins left="0" right="0" top="0.15748031496062992" bottom="0.15748031496062992" header="0.31496062992125984" footer="0.31496062992125984"/>
  <pageSetup paperSize="9" scale="70" orientation="landscape" r:id="rId1"/>
  <rowBreaks count="2" manualBreakCount="2">
    <brk id="29" max="6" man="1"/>
    <brk id="5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Показатели (индикаторы)</vt:lpstr>
      <vt:lpstr>Методика расчета показателей</vt:lpstr>
      <vt:lpstr>Общий свод</vt:lpstr>
      <vt:lpstr>2022г.</vt:lpstr>
      <vt:lpstr>2023г.</vt:lpstr>
      <vt:lpstr>'2022г.'!Заголовки_для_печати</vt:lpstr>
      <vt:lpstr>'2023г.'!Заголовки_для_печати</vt:lpstr>
      <vt:lpstr>'Методика расчета показателей'!Заголовки_для_печати</vt:lpstr>
      <vt:lpstr>'Общий свод'!Заголовки_для_печати</vt:lpstr>
      <vt:lpstr>'Показатели (индикаторы)'!Заголовки_для_печати</vt:lpstr>
      <vt:lpstr>'2022г.'!Область_печати</vt:lpstr>
      <vt:lpstr>'2023г.'!Область_печати</vt:lpstr>
      <vt:lpstr>'Общий свод'!Область_печати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Gavrilova</dc:creator>
  <cp:lastModifiedBy>ZaitsevaN</cp:lastModifiedBy>
  <cp:lastPrinted>2023-02-01T14:38:26Z</cp:lastPrinted>
  <dcterms:created xsi:type="dcterms:W3CDTF">2021-10-21T11:17:24Z</dcterms:created>
  <dcterms:modified xsi:type="dcterms:W3CDTF">2023-02-02T09:31:39Z</dcterms:modified>
</cp:coreProperties>
</file>